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vieira\Desktop\"/>
    </mc:Choice>
  </mc:AlternateContent>
  <bookViews>
    <workbookView xWindow="0" yWindow="0" windowWidth="28800" windowHeight="12420"/>
  </bookViews>
  <sheets>
    <sheet name="Globalizadora" sheetId="1" r:id="rId1"/>
    <sheet name="Almoxarife" sheetId="7" r:id="rId2"/>
    <sheet name="AssistenteAdministrativo" sheetId="12" r:id="rId3"/>
    <sheet name="Faxineiro" sheetId="14" r:id="rId4"/>
    <sheet name="Copeiro" sheetId="15" r:id="rId5"/>
    <sheet name="Garagista" sheetId="17" r:id="rId6"/>
    <sheet name="OfficeBoy" sheetId="18" r:id="rId7"/>
    <sheet name="Recepcionista" sheetId="19" r:id="rId8"/>
    <sheet name="Supervisor" sheetId="20" r:id="rId9"/>
    <sheet name="VigiaDiurno" sheetId="3" r:id="rId10"/>
    <sheet name="VigiaNoturno" sheetId="2" r:id="rId11"/>
    <sheet name="Zelador" sheetId="21" r:id="rId12"/>
  </sheets>
  <calcPr calcId="152511"/>
</workbook>
</file>

<file path=xl/calcChain.xml><?xml version="1.0" encoding="utf-8"?>
<calcChain xmlns="http://schemas.openxmlformats.org/spreadsheetml/2006/main">
  <c r="D155" i="7" l="1"/>
  <c r="D154" i="7"/>
  <c r="D153" i="7"/>
  <c r="D152" i="7"/>
  <c r="D157" i="7" l="1"/>
  <c r="C11" i="1"/>
  <c r="C7" i="1"/>
  <c r="C13" i="1" l="1"/>
  <c r="C16" i="1"/>
  <c r="C15" i="1"/>
  <c r="C14" i="1"/>
  <c r="C12" i="1"/>
  <c r="C6" i="1"/>
  <c r="C10" i="1"/>
  <c r="C9" i="1"/>
  <c r="C8" i="1"/>
  <c r="D156" i="21"/>
  <c r="D155" i="21"/>
  <c r="D154" i="21"/>
  <c r="D153" i="21"/>
  <c r="D152" i="21"/>
  <c r="D138" i="21"/>
  <c r="D139" i="21" s="1"/>
  <c r="E128" i="21"/>
  <c r="E146" i="21" s="1"/>
  <c r="D113" i="21"/>
  <c r="D108" i="21"/>
  <c r="E73" i="21"/>
  <c r="E74" i="21" s="1"/>
  <c r="E70" i="21"/>
  <c r="D64" i="21"/>
  <c r="D63" i="21"/>
  <c r="D62" i="21"/>
  <c r="D66" i="21" s="1"/>
  <c r="D61" i="21"/>
  <c r="D59" i="21"/>
  <c r="D53" i="21"/>
  <c r="E34" i="21"/>
  <c r="E32" i="21"/>
  <c r="C2" i="21"/>
  <c r="C1" i="21"/>
  <c r="D155" i="20"/>
  <c r="D154" i="20"/>
  <c r="D153" i="20"/>
  <c r="D152" i="20"/>
  <c r="D138" i="20"/>
  <c r="D139" i="20" s="1"/>
  <c r="E128" i="20"/>
  <c r="E146" i="20" s="1"/>
  <c r="D113" i="20"/>
  <c r="E73" i="20"/>
  <c r="E70" i="20"/>
  <c r="D64" i="20"/>
  <c r="D66" i="20" s="1"/>
  <c r="D63" i="20"/>
  <c r="D62" i="20"/>
  <c r="D61" i="20"/>
  <c r="D59" i="20"/>
  <c r="D53" i="20"/>
  <c r="D108" i="20" s="1"/>
  <c r="E34" i="20"/>
  <c r="E32" i="20"/>
  <c r="C2" i="20"/>
  <c r="C1" i="20"/>
  <c r="D155" i="19"/>
  <c r="D154" i="19"/>
  <c r="D153" i="19"/>
  <c r="D152" i="19"/>
  <c r="D138" i="19"/>
  <c r="D139" i="19" s="1"/>
  <c r="E128" i="19"/>
  <c r="E146" i="19" s="1"/>
  <c r="D113" i="19"/>
  <c r="E73" i="19"/>
  <c r="E70" i="19"/>
  <c r="D64" i="19"/>
  <c r="D63" i="19"/>
  <c r="D62" i="19"/>
  <c r="D66" i="19" s="1"/>
  <c r="D61" i="19"/>
  <c r="D59" i="19"/>
  <c r="D53" i="19"/>
  <c r="D108" i="19" s="1"/>
  <c r="E34" i="19"/>
  <c r="E32" i="19"/>
  <c r="C2" i="19"/>
  <c r="C1" i="19"/>
  <c r="D155" i="18"/>
  <c r="D154" i="18"/>
  <c r="D153" i="18"/>
  <c r="D152" i="18"/>
  <c r="D138" i="18"/>
  <c r="D139" i="18" s="1"/>
  <c r="E128" i="18"/>
  <c r="E146" i="18" s="1"/>
  <c r="D113" i="18"/>
  <c r="E73" i="18"/>
  <c r="E74" i="18" s="1"/>
  <c r="E75" i="18" s="1"/>
  <c r="E70" i="18"/>
  <c r="D64" i="18"/>
  <c r="D63" i="18"/>
  <c r="D62" i="18"/>
  <c r="D66" i="18" s="1"/>
  <c r="D61" i="18"/>
  <c r="D59" i="18"/>
  <c r="D53" i="18"/>
  <c r="D108" i="18" s="1"/>
  <c r="E34" i="18"/>
  <c r="E32" i="18"/>
  <c r="C2" i="18"/>
  <c r="C1" i="18"/>
  <c r="D155" i="17"/>
  <c r="D154" i="17"/>
  <c r="D153" i="17"/>
  <c r="D152" i="17"/>
  <c r="D138" i="17"/>
  <c r="D139" i="17" s="1"/>
  <c r="E128" i="17"/>
  <c r="E146" i="17" s="1"/>
  <c r="D113" i="17"/>
  <c r="E73" i="17"/>
  <c r="E74" i="17" s="1"/>
  <c r="E75" i="17" s="1"/>
  <c r="E70" i="17"/>
  <c r="D64" i="17"/>
  <c r="D63" i="17"/>
  <c r="D62" i="17"/>
  <c r="D61" i="17"/>
  <c r="D59" i="17"/>
  <c r="D53" i="17"/>
  <c r="D108" i="17" s="1"/>
  <c r="E34" i="17"/>
  <c r="E32" i="17"/>
  <c r="E71" i="17" s="1"/>
  <c r="C2" i="17"/>
  <c r="C1" i="17"/>
  <c r="D155" i="15"/>
  <c r="D154" i="15"/>
  <c r="D153" i="15"/>
  <c r="D152" i="15"/>
  <c r="E146" i="15"/>
  <c r="D139" i="15"/>
  <c r="E128" i="15"/>
  <c r="D113" i="15"/>
  <c r="D108" i="15"/>
  <c r="E74" i="15"/>
  <c r="E75" i="15" s="1"/>
  <c r="E72" i="15"/>
  <c r="D64" i="15"/>
  <c r="D63" i="15"/>
  <c r="D62" i="15"/>
  <c r="D61" i="15"/>
  <c r="D59" i="15"/>
  <c r="D53" i="15"/>
  <c r="E34" i="15"/>
  <c r="E33" i="15"/>
  <c r="C2" i="15"/>
  <c r="C1" i="15"/>
  <c r="D156" i="14"/>
  <c r="D155" i="14"/>
  <c r="D154" i="14"/>
  <c r="D153" i="14"/>
  <c r="D152" i="14"/>
  <c r="D138" i="14"/>
  <c r="D139" i="14" s="1"/>
  <c r="E128" i="14"/>
  <c r="E146" i="14" s="1"/>
  <c r="D113" i="14"/>
  <c r="E74" i="14"/>
  <c r="E75" i="14" s="1"/>
  <c r="E72" i="14"/>
  <c r="D64" i="14"/>
  <c r="D63" i="14"/>
  <c r="D62" i="14"/>
  <c r="D66" i="14" s="1"/>
  <c r="D61" i="14"/>
  <c r="D59" i="14"/>
  <c r="D53" i="14"/>
  <c r="D108" i="14" s="1"/>
  <c r="E34" i="14"/>
  <c r="E33" i="14"/>
  <c r="C2" i="14"/>
  <c r="C1" i="14"/>
  <c r="D155" i="12"/>
  <c r="D154" i="12"/>
  <c r="D153" i="12"/>
  <c r="D152" i="12"/>
  <c r="D138" i="12"/>
  <c r="D139" i="12" s="1"/>
  <c r="E128" i="12"/>
  <c r="E146" i="12" s="1"/>
  <c r="D113" i="12"/>
  <c r="E74" i="12"/>
  <c r="E75" i="12" s="1"/>
  <c r="E72" i="12"/>
  <c r="D64" i="12"/>
  <c r="D63" i="12"/>
  <c r="D62" i="12"/>
  <c r="D66" i="12" s="1"/>
  <c r="D61" i="12"/>
  <c r="D59" i="12"/>
  <c r="D53" i="12"/>
  <c r="D108" i="12" s="1"/>
  <c r="E34" i="12"/>
  <c r="E33" i="12"/>
  <c r="C2" i="12"/>
  <c r="C1" i="12"/>
  <c r="C1" i="7"/>
  <c r="D157" i="15" l="1"/>
  <c r="D66" i="15"/>
  <c r="E75" i="21"/>
  <c r="D157" i="20"/>
  <c r="D157" i="19"/>
  <c r="D157" i="18"/>
  <c r="C17" i="1"/>
  <c r="E78" i="15"/>
  <c r="E84" i="15" s="1"/>
  <c r="E78" i="14"/>
  <c r="E84" i="14" s="1"/>
  <c r="D157" i="12"/>
  <c r="E78" i="12"/>
  <c r="E84" i="12" s="1"/>
  <c r="D157" i="21"/>
  <c r="E40" i="21"/>
  <c r="E71" i="21"/>
  <c r="E72" i="21" s="1"/>
  <c r="E78" i="21" s="1"/>
  <c r="E84" i="21" s="1"/>
  <c r="E33" i="21"/>
  <c r="E74" i="20"/>
  <c r="E75" i="20" s="1"/>
  <c r="E40" i="20"/>
  <c r="E71" i="20"/>
  <c r="E72" i="20" s="1"/>
  <c r="E33" i="20"/>
  <c r="E74" i="19"/>
  <c r="E75" i="19" s="1"/>
  <c r="E40" i="19"/>
  <c r="E71" i="19"/>
  <c r="E72" i="19" s="1"/>
  <c r="E78" i="19" s="1"/>
  <c r="E84" i="19" s="1"/>
  <c r="E33" i="19"/>
  <c r="E40" i="18"/>
  <c r="E71" i="18"/>
  <c r="E72" i="18" s="1"/>
  <c r="E78" i="18" s="1"/>
  <c r="E33" i="18"/>
  <c r="E72" i="17"/>
  <c r="E78" i="17" s="1"/>
  <c r="E84" i="17" s="1"/>
  <c r="D157" i="17"/>
  <c r="D66" i="17"/>
  <c r="E40" i="17"/>
  <c r="E33" i="17"/>
  <c r="D157" i="14"/>
  <c r="E37" i="14"/>
  <c r="E39" i="14"/>
  <c r="E38" i="14"/>
  <c r="E40" i="14"/>
  <c r="E35" i="14"/>
  <c r="E36" i="14"/>
  <c r="E112" i="14"/>
  <c r="E113" i="14" s="1"/>
  <c r="E118" i="14" s="1"/>
  <c r="D138" i="7"/>
  <c r="D139" i="7" s="1"/>
  <c r="E128" i="7"/>
  <c r="E146" i="7" s="1"/>
  <c r="D113" i="7"/>
  <c r="D108" i="7"/>
  <c r="E74" i="7"/>
  <c r="E75" i="7" s="1"/>
  <c r="D64" i="7"/>
  <c r="D63" i="7"/>
  <c r="D62" i="7"/>
  <c r="D61" i="7"/>
  <c r="D59" i="7"/>
  <c r="D53" i="7"/>
  <c r="E34" i="7"/>
  <c r="E33" i="7"/>
  <c r="C2" i="7"/>
  <c r="D156" i="3"/>
  <c r="D155" i="3"/>
  <c r="D154" i="3"/>
  <c r="D153" i="3"/>
  <c r="D152" i="3"/>
  <c r="D138" i="3"/>
  <c r="D139" i="3" s="1"/>
  <c r="E128" i="3"/>
  <c r="E146" i="3" s="1"/>
  <c r="D113" i="3"/>
  <c r="E73" i="3"/>
  <c r="E74" i="3" s="1"/>
  <c r="E71" i="3"/>
  <c r="E70" i="3"/>
  <c r="D64" i="3"/>
  <c r="D63" i="3"/>
  <c r="D62" i="3"/>
  <c r="D61" i="3"/>
  <c r="D59" i="3"/>
  <c r="D53" i="3"/>
  <c r="D108" i="3" s="1"/>
  <c r="E34" i="3"/>
  <c r="E32" i="3"/>
  <c r="E40" i="3" s="1"/>
  <c r="C2" i="3"/>
  <c r="C1" i="3"/>
  <c r="D156" i="2"/>
  <c r="D155" i="2"/>
  <c r="D154" i="2"/>
  <c r="D153" i="2"/>
  <c r="D152" i="2"/>
  <c r="D139" i="2"/>
  <c r="E128" i="2"/>
  <c r="E146" i="2" s="1"/>
  <c r="D113" i="2"/>
  <c r="E73" i="2"/>
  <c r="E74" i="2" s="1"/>
  <c r="E70" i="2"/>
  <c r="D64" i="2"/>
  <c r="D63" i="2"/>
  <c r="D62" i="2"/>
  <c r="D61" i="2"/>
  <c r="D59" i="2"/>
  <c r="D53" i="2"/>
  <c r="D108" i="2" s="1"/>
  <c r="E32" i="2"/>
  <c r="E40" i="2" s="1"/>
  <c r="C2" i="2"/>
  <c r="C1" i="2"/>
  <c r="D66" i="3" l="1"/>
  <c r="D157" i="2"/>
  <c r="E71" i="2"/>
  <c r="E78" i="20"/>
  <c r="E84" i="20" s="1"/>
  <c r="E35" i="21"/>
  <c r="E39" i="21"/>
  <c r="E38" i="21"/>
  <c r="E37" i="21"/>
  <c r="E112" i="21"/>
  <c r="E113" i="21" s="1"/>
  <c r="E118" i="21" s="1"/>
  <c r="E36" i="21"/>
  <c r="E75" i="2"/>
  <c r="D66" i="2"/>
  <c r="E33" i="2"/>
  <c r="E34" i="2"/>
  <c r="E72" i="2"/>
  <c r="E78" i="2" s="1"/>
  <c r="E84" i="2" s="1"/>
  <c r="E75" i="3"/>
  <c r="E72" i="3"/>
  <c r="E33" i="3"/>
  <c r="E39" i="20"/>
  <c r="E38" i="20"/>
  <c r="E37" i="20"/>
  <c r="E112" i="20"/>
  <c r="E113" i="20" s="1"/>
  <c r="E118" i="20" s="1"/>
  <c r="E36" i="20"/>
  <c r="E35" i="20"/>
  <c r="E39" i="19"/>
  <c r="E38" i="19"/>
  <c r="E37" i="19"/>
  <c r="E112" i="19"/>
  <c r="E113" i="19" s="1"/>
  <c r="E118" i="19" s="1"/>
  <c r="E36" i="19"/>
  <c r="E35" i="19"/>
  <c r="E35" i="18"/>
  <c r="E38" i="18"/>
  <c r="E39" i="18"/>
  <c r="E112" i="18"/>
  <c r="E113" i="18" s="1"/>
  <c r="E118" i="18" s="1"/>
  <c r="E36" i="18"/>
  <c r="E37" i="18"/>
  <c r="E35" i="17"/>
  <c r="E36" i="17"/>
  <c r="E112" i="17"/>
  <c r="E113" i="17" s="1"/>
  <c r="E118" i="17" s="1"/>
  <c r="E39" i="17"/>
  <c r="E38" i="17"/>
  <c r="E37" i="17"/>
  <c r="E43" i="17" s="1"/>
  <c r="E39" i="15"/>
  <c r="E38" i="15"/>
  <c r="E37" i="15"/>
  <c r="E36" i="15"/>
  <c r="E35" i="15"/>
  <c r="E112" i="15"/>
  <c r="E113" i="15" s="1"/>
  <c r="E118" i="15" s="1"/>
  <c r="E40" i="15"/>
  <c r="E41" i="14"/>
  <c r="E43" i="14" s="1"/>
  <c r="E106" i="14" s="1"/>
  <c r="E38" i="12"/>
  <c r="E37" i="12"/>
  <c r="E36" i="12"/>
  <c r="E35" i="12"/>
  <c r="E112" i="12"/>
  <c r="E113" i="12" s="1"/>
  <c r="E118" i="12" s="1"/>
  <c r="E39" i="12"/>
  <c r="E40" i="12"/>
  <c r="E112" i="7"/>
  <c r="E113" i="7" s="1"/>
  <c r="E118" i="7" s="1"/>
  <c r="D66" i="7"/>
  <c r="E72" i="7"/>
  <c r="E78" i="7" s="1"/>
  <c r="E84" i="7" s="1"/>
  <c r="D157" i="3"/>
  <c r="E78" i="3" l="1"/>
  <c r="E84" i="3" s="1"/>
  <c r="E43" i="20"/>
  <c r="E104" i="20" s="1"/>
  <c r="E43" i="21"/>
  <c r="E43" i="19"/>
  <c r="E107" i="19" s="1"/>
  <c r="E43" i="18"/>
  <c r="E89" i="18" s="1"/>
  <c r="E51" i="17"/>
  <c r="E52" i="17"/>
  <c r="E154" i="17" s="1"/>
  <c r="E89" i="17"/>
  <c r="E50" i="17"/>
  <c r="E156" i="17"/>
  <c r="E142" i="17"/>
  <c r="E107" i="17"/>
  <c r="E94" i="17"/>
  <c r="E106" i="17"/>
  <c r="E105" i="17"/>
  <c r="E102" i="17"/>
  <c r="E104" i="17"/>
  <c r="E92" i="17"/>
  <c r="E93" i="17" s="1"/>
  <c r="E103" i="17"/>
  <c r="E91" i="17"/>
  <c r="E41" i="15"/>
  <c r="E43" i="15" s="1"/>
  <c r="E94" i="14"/>
  <c r="E89" i="14"/>
  <c r="E90" i="14" s="1"/>
  <c r="E50" i="14"/>
  <c r="E152" i="14" s="1"/>
  <c r="E102" i="14"/>
  <c r="E91" i="14"/>
  <c r="E103" i="14"/>
  <c r="E51" i="14"/>
  <c r="E142" i="14"/>
  <c r="E104" i="14"/>
  <c r="E107" i="14"/>
  <c r="E52" i="14"/>
  <c r="E154" i="14" s="1"/>
  <c r="E105" i="14"/>
  <c r="E92" i="14"/>
  <c r="E93" i="14" s="1"/>
  <c r="E156" i="14"/>
  <c r="E153" i="14"/>
  <c r="E41" i="12"/>
  <c r="E43" i="12" s="1"/>
  <c r="E35" i="7"/>
  <c r="E39" i="7"/>
  <c r="E36" i="7"/>
  <c r="E38" i="7"/>
  <c r="E40" i="7"/>
  <c r="E37" i="7"/>
  <c r="E35" i="3"/>
  <c r="E37" i="3"/>
  <c r="E39" i="3"/>
  <c r="E38" i="3"/>
  <c r="E112" i="3"/>
  <c r="E113" i="3" s="1"/>
  <c r="E118" i="3" s="1"/>
  <c r="E36" i="3"/>
  <c r="E50" i="20" l="1"/>
  <c r="E152" i="20" s="1"/>
  <c r="E142" i="20"/>
  <c r="E51" i="20"/>
  <c r="E105" i="20"/>
  <c r="E103" i="19"/>
  <c r="E94" i="19"/>
  <c r="E105" i="19"/>
  <c r="E156" i="19"/>
  <c r="E89" i="19"/>
  <c r="E90" i="19" s="1"/>
  <c r="E52" i="19"/>
  <c r="E154" i="19" s="1"/>
  <c r="E102" i="19"/>
  <c r="E50" i="19"/>
  <c r="E152" i="19" s="1"/>
  <c r="E104" i="19"/>
  <c r="E51" i="19"/>
  <c r="E153" i="19" s="1"/>
  <c r="E142" i="19"/>
  <c r="E91" i="19"/>
  <c r="E106" i="19"/>
  <c r="E92" i="19"/>
  <c r="E93" i="19" s="1"/>
  <c r="E91" i="18"/>
  <c r="E51" i="18"/>
  <c r="E153" i="18" s="1"/>
  <c r="E108" i="14"/>
  <c r="E117" i="14" s="1"/>
  <c r="E119" i="14" s="1"/>
  <c r="E120" i="14" s="1"/>
  <c r="E145" i="14" s="1"/>
  <c r="E155" i="14"/>
  <c r="E157" i="14" s="1"/>
  <c r="E53" i="14"/>
  <c r="E54" i="14" s="1"/>
  <c r="E82" i="14" s="1"/>
  <c r="E52" i="20"/>
  <c r="E154" i="20" s="1"/>
  <c r="E156" i="20"/>
  <c r="E102" i="20"/>
  <c r="E91" i="20"/>
  <c r="E103" i="20"/>
  <c r="E94" i="20"/>
  <c r="E89" i="20"/>
  <c r="E90" i="20" s="1"/>
  <c r="E106" i="20"/>
  <c r="E92" i="20"/>
  <c r="E93" i="20" s="1"/>
  <c r="E107" i="20"/>
  <c r="E107" i="21"/>
  <c r="E94" i="21"/>
  <c r="E106" i="21"/>
  <c r="E156" i="21"/>
  <c r="E142" i="21"/>
  <c r="E105" i="21"/>
  <c r="E104" i="21"/>
  <c r="E92" i="21"/>
  <c r="E93" i="21" s="1"/>
  <c r="E103" i="21"/>
  <c r="E91" i="21"/>
  <c r="E102" i="21"/>
  <c r="E52" i="21"/>
  <c r="E154" i="21" s="1"/>
  <c r="E51" i="21"/>
  <c r="E89" i="21"/>
  <c r="E50" i="21"/>
  <c r="E112" i="2"/>
  <c r="E113" i="2" s="1"/>
  <c r="E118" i="2" s="1"/>
  <c r="E35" i="2"/>
  <c r="E39" i="2"/>
  <c r="E37" i="2"/>
  <c r="E38" i="2"/>
  <c r="E153" i="20"/>
  <c r="E103" i="18"/>
  <c r="E94" i="18"/>
  <c r="E52" i="18"/>
  <c r="E154" i="18" s="1"/>
  <c r="E107" i="18"/>
  <c r="E106" i="18"/>
  <c r="E142" i="18"/>
  <c r="E156" i="18"/>
  <c r="E104" i="18"/>
  <c r="E50" i="18"/>
  <c r="E152" i="18" s="1"/>
  <c r="E102" i="18"/>
  <c r="E92" i="18"/>
  <c r="E93" i="18" s="1"/>
  <c r="E105" i="18"/>
  <c r="E90" i="18"/>
  <c r="E155" i="17"/>
  <c r="E152" i="17"/>
  <c r="E90" i="17"/>
  <c r="E95" i="17" s="1"/>
  <c r="E144" i="17" s="1"/>
  <c r="E153" i="17"/>
  <c r="E53" i="17"/>
  <c r="E54" i="17" s="1"/>
  <c r="E108" i="17"/>
  <c r="E117" i="17" s="1"/>
  <c r="E107" i="15"/>
  <c r="E94" i="15"/>
  <c r="E106" i="15"/>
  <c r="E156" i="15"/>
  <c r="E142" i="15"/>
  <c r="E105" i="15"/>
  <c r="E52" i="15"/>
  <c r="E154" i="15" s="1"/>
  <c r="E104" i="15"/>
  <c r="E92" i="15"/>
  <c r="E93" i="15" s="1"/>
  <c r="E51" i="15"/>
  <c r="E103" i="15"/>
  <c r="E91" i="15"/>
  <c r="E50" i="15"/>
  <c r="E102" i="15"/>
  <c r="E89" i="15"/>
  <c r="E95" i="14"/>
  <c r="E144" i="14" s="1"/>
  <c r="E106" i="12"/>
  <c r="E156" i="12"/>
  <c r="E142" i="12"/>
  <c r="E105" i="12"/>
  <c r="E52" i="12"/>
  <c r="E154" i="12" s="1"/>
  <c r="E50" i="12"/>
  <c r="E104" i="12"/>
  <c r="E92" i="12"/>
  <c r="E93" i="12" s="1"/>
  <c r="E51" i="12"/>
  <c r="E103" i="12"/>
  <c r="E91" i="12"/>
  <c r="E102" i="12"/>
  <c r="E89" i="12"/>
  <c r="E107" i="12"/>
  <c r="E94" i="12"/>
  <c r="E41" i="7"/>
  <c r="E43" i="7" s="1"/>
  <c r="E43" i="3"/>
  <c r="E58" i="14" l="1"/>
  <c r="E53" i="18"/>
  <c r="E54" i="18" s="1"/>
  <c r="E82" i="18" s="1"/>
  <c r="E155" i="21"/>
  <c r="E53" i="20"/>
  <c r="E54" i="20" s="1"/>
  <c r="E82" i="20" s="1"/>
  <c r="E108" i="20"/>
  <c r="E117" i="20" s="1"/>
  <c r="E119" i="20" s="1"/>
  <c r="E120" i="20" s="1"/>
  <c r="E145" i="20" s="1"/>
  <c r="E95" i="20"/>
  <c r="E144" i="20" s="1"/>
  <c r="E108" i="19"/>
  <c r="E117" i="19" s="1"/>
  <c r="E119" i="19" s="1"/>
  <c r="E120" i="19" s="1"/>
  <c r="E145" i="19" s="1"/>
  <c r="E155" i="19"/>
  <c r="E157" i="19" s="1"/>
  <c r="E53" i="19"/>
  <c r="E54" i="19" s="1"/>
  <c r="E61" i="19" s="1"/>
  <c r="E95" i="19"/>
  <c r="E144" i="19" s="1"/>
  <c r="E155" i="18"/>
  <c r="E157" i="18" s="1"/>
  <c r="E108" i="18"/>
  <c r="E117" i="18" s="1"/>
  <c r="E119" i="18" s="1"/>
  <c r="E120" i="18" s="1"/>
  <c r="E145" i="18" s="1"/>
  <c r="E155" i="15"/>
  <c r="E62" i="14"/>
  <c r="E64" i="14"/>
  <c r="E59" i="14"/>
  <c r="E61" i="14"/>
  <c r="E60" i="14"/>
  <c r="E63" i="14"/>
  <c r="E65" i="14"/>
  <c r="E155" i="20"/>
  <c r="E157" i="20" s="1"/>
  <c r="E108" i="21"/>
  <c r="E117" i="21" s="1"/>
  <c r="E119" i="21" s="1"/>
  <c r="E120" i="21" s="1"/>
  <c r="E145" i="21" s="1"/>
  <c r="E90" i="21"/>
  <c r="E95" i="21" s="1"/>
  <c r="E144" i="21" s="1"/>
  <c r="E153" i="21"/>
  <c r="E53" i="21"/>
  <c r="E54" i="21" s="1"/>
  <c r="E152" i="21"/>
  <c r="E157" i="21" s="1"/>
  <c r="E43" i="2"/>
  <c r="E95" i="18"/>
  <c r="E144" i="18" s="1"/>
  <c r="E82" i="17"/>
  <c r="E64" i="17"/>
  <c r="E62" i="17"/>
  <c r="E61" i="17"/>
  <c r="E60" i="17"/>
  <c r="E63" i="17"/>
  <c r="E59" i="17"/>
  <c r="E58" i="17"/>
  <c r="E65" i="17"/>
  <c r="E119" i="17"/>
  <c r="E120" i="17" s="1"/>
  <c r="E145" i="17" s="1"/>
  <c r="E157" i="17"/>
  <c r="E153" i="15"/>
  <c r="E53" i="15"/>
  <c r="E54" i="15" s="1"/>
  <c r="E108" i="15"/>
  <c r="E117" i="15" s="1"/>
  <c r="E90" i="15"/>
  <c r="E95" i="15" s="1"/>
  <c r="E144" i="15" s="1"/>
  <c r="E152" i="15"/>
  <c r="E155" i="12"/>
  <c r="E53" i="12"/>
  <c r="E54" i="12" s="1"/>
  <c r="E153" i="12"/>
  <c r="E90" i="12"/>
  <c r="E95" i="12" s="1"/>
  <c r="E144" i="12" s="1"/>
  <c r="E152" i="12"/>
  <c r="E108" i="12"/>
  <c r="E117" i="12" s="1"/>
  <c r="E107" i="7"/>
  <c r="E142" i="7"/>
  <c r="E102" i="7"/>
  <c r="E104" i="7"/>
  <c r="E94" i="7"/>
  <c r="E156" i="7"/>
  <c r="E106" i="7"/>
  <c r="E91" i="7"/>
  <c r="E89" i="7"/>
  <c r="E90" i="7" s="1"/>
  <c r="E92" i="7"/>
  <c r="E93" i="7" s="1"/>
  <c r="E105" i="7"/>
  <c r="E52" i="7"/>
  <c r="E154" i="7" s="1"/>
  <c r="E51" i="7"/>
  <c r="E103" i="7"/>
  <c r="E50" i="7"/>
  <c r="E152" i="7" s="1"/>
  <c r="E51" i="3"/>
  <c r="E89" i="3"/>
  <c r="E50" i="3"/>
  <c r="E106" i="3"/>
  <c r="E104" i="3"/>
  <c r="E52" i="3"/>
  <c r="E154" i="3" s="1"/>
  <c r="E103" i="3"/>
  <c r="E156" i="3"/>
  <c r="E102" i="3"/>
  <c r="E94" i="3"/>
  <c r="E92" i="3"/>
  <c r="E93" i="3" s="1"/>
  <c r="E142" i="3"/>
  <c r="E107" i="3"/>
  <c r="E91" i="3"/>
  <c r="E105" i="3"/>
  <c r="E60" i="19" l="1"/>
  <c r="E62" i="19"/>
  <c r="E82" i="19"/>
  <c r="E64" i="20"/>
  <c r="E66" i="14"/>
  <c r="E83" i="14" s="1"/>
  <c r="E85" i="14" s="1"/>
  <c r="E155" i="3"/>
  <c r="E63" i="20"/>
  <c r="E59" i="20"/>
  <c r="E62" i="20"/>
  <c r="E58" i="20"/>
  <c r="E65" i="20"/>
  <c r="E61" i="20"/>
  <c r="E60" i="20"/>
  <c r="E59" i="19"/>
  <c r="E58" i="19"/>
  <c r="E63" i="19"/>
  <c r="E64" i="19"/>
  <c r="E65" i="19"/>
  <c r="E58" i="18"/>
  <c r="E63" i="18"/>
  <c r="E61" i="18"/>
  <c r="E64" i="18"/>
  <c r="E62" i="18"/>
  <c r="E60" i="18"/>
  <c r="E59" i="18"/>
  <c r="E65" i="18"/>
  <c r="E66" i="17"/>
  <c r="E83" i="17" s="1"/>
  <c r="E85" i="17" s="1"/>
  <c r="E157" i="15"/>
  <c r="E157" i="12"/>
  <c r="E53" i="7"/>
  <c r="E54" i="7" s="1"/>
  <c r="E60" i="7" s="1"/>
  <c r="E95" i="7"/>
  <c r="E144" i="7" s="1"/>
  <c r="E82" i="21"/>
  <c r="E62" i="21"/>
  <c r="E64" i="21"/>
  <c r="E63" i="21"/>
  <c r="E65" i="21"/>
  <c r="E58" i="21"/>
  <c r="E60" i="21"/>
  <c r="E61" i="21"/>
  <c r="E59" i="21"/>
  <c r="E106" i="2"/>
  <c r="E104" i="2"/>
  <c r="E102" i="2"/>
  <c r="E156" i="2"/>
  <c r="F25" i="1" s="1"/>
  <c r="E103" i="2"/>
  <c r="E52" i="2"/>
  <c r="E154" i="2" s="1"/>
  <c r="F23" i="1" s="1"/>
  <c r="E51" i="2"/>
  <c r="E107" i="2"/>
  <c r="E50" i="2"/>
  <c r="E152" i="2" s="1"/>
  <c r="F21" i="1" s="1"/>
  <c r="E142" i="2"/>
  <c r="E105" i="2"/>
  <c r="E108" i="3"/>
  <c r="E117" i="3" s="1"/>
  <c r="E119" i="3" s="1"/>
  <c r="E120" i="3" s="1"/>
  <c r="E145" i="3" s="1"/>
  <c r="E119" i="15"/>
  <c r="E120" i="15" s="1"/>
  <c r="E145" i="15" s="1"/>
  <c r="E82" i="15"/>
  <c r="E62" i="15"/>
  <c r="E60" i="15"/>
  <c r="E65" i="15"/>
  <c r="E58" i="15"/>
  <c r="E59" i="15"/>
  <c r="E61" i="15"/>
  <c r="E63" i="15"/>
  <c r="E64" i="15"/>
  <c r="E143" i="14"/>
  <c r="E132" i="14"/>
  <c r="E133" i="14" s="1"/>
  <c r="E119" i="12"/>
  <c r="E120" i="12" s="1"/>
  <c r="E145" i="12" s="1"/>
  <c r="E82" i="12"/>
  <c r="E59" i="12"/>
  <c r="E62" i="12"/>
  <c r="E61" i="12"/>
  <c r="E64" i="12"/>
  <c r="E58" i="12"/>
  <c r="E63" i="12"/>
  <c r="E65" i="12"/>
  <c r="E60" i="12"/>
  <c r="E108" i="7"/>
  <c r="E117" i="7" s="1"/>
  <c r="E119" i="7" s="1"/>
  <c r="E120" i="7" s="1"/>
  <c r="E145" i="7" s="1"/>
  <c r="E155" i="7"/>
  <c r="E153" i="7"/>
  <c r="E152" i="3"/>
  <c r="E153" i="3"/>
  <c r="E53" i="3"/>
  <c r="E54" i="3" s="1"/>
  <c r="E90" i="3"/>
  <c r="E95" i="3" s="1"/>
  <c r="E144" i="3" s="1"/>
  <c r="E61" i="7" l="1"/>
  <c r="E63" i="7"/>
  <c r="E62" i="7"/>
  <c r="E66" i="19"/>
  <c r="E83" i="19" s="1"/>
  <c r="E85" i="19" s="1"/>
  <c r="E143" i="19" s="1"/>
  <c r="E66" i="20"/>
  <c r="E83" i="20" s="1"/>
  <c r="E85" i="20" s="1"/>
  <c r="E143" i="20" s="1"/>
  <c r="E66" i="18"/>
  <c r="E83" i="18" s="1"/>
  <c r="E85" i="18" s="1"/>
  <c r="E132" i="18" s="1"/>
  <c r="E133" i="18" s="1"/>
  <c r="E64" i="7"/>
  <c r="E58" i="7"/>
  <c r="E59" i="7"/>
  <c r="E65" i="7"/>
  <c r="E82" i="7"/>
  <c r="E157" i="7"/>
  <c r="E66" i="21"/>
  <c r="E83" i="21" s="1"/>
  <c r="E85" i="21" s="1"/>
  <c r="E53" i="2"/>
  <c r="E54" i="2" s="1"/>
  <c r="E153" i="2"/>
  <c r="F22" i="1" s="1"/>
  <c r="E108" i="2"/>
  <c r="E117" i="2" s="1"/>
  <c r="E119" i="2" s="1"/>
  <c r="E120" i="2" s="1"/>
  <c r="E145" i="2" s="1"/>
  <c r="E143" i="17"/>
  <c r="E132" i="17"/>
  <c r="E133" i="17" s="1"/>
  <c r="E66" i="15"/>
  <c r="E83" i="15" s="1"/>
  <c r="E85" i="15" s="1"/>
  <c r="E148" i="14"/>
  <c r="D8" i="1" s="1"/>
  <c r="E66" i="12"/>
  <c r="E83" i="12" s="1"/>
  <c r="E85" i="12" s="1"/>
  <c r="E157" i="3"/>
  <c r="E82" i="3"/>
  <c r="E58" i="3"/>
  <c r="E61" i="3"/>
  <c r="E63" i="3"/>
  <c r="E64" i="3"/>
  <c r="E60" i="3"/>
  <c r="E62" i="3"/>
  <c r="E65" i="3"/>
  <c r="E59" i="3"/>
  <c r="E132" i="19" l="1"/>
  <c r="E133" i="19" s="1"/>
  <c r="E132" i="20"/>
  <c r="E133" i="20" s="1"/>
  <c r="E148" i="20" s="1"/>
  <c r="D13" i="1" s="1"/>
  <c r="E143" i="18"/>
  <c r="E148" i="18" s="1"/>
  <c r="E66" i="7"/>
  <c r="E83" i="7" s="1"/>
  <c r="E85" i="7" s="1"/>
  <c r="E143" i="7" s="1"/>
  <c r="E143" i="21"/>
  <c r="E132" i="21"/>
  <c r="E58" i="2"/>
  <c r="E62" i="2"/>
  <c r="E60" i="2"/>
  <c r="E91" i="2"/>
  <c r="E63" i="2"/>
  <c r="E92" i="2"/>
  <c r="E93" i="2" s="1"/>
  <c r="E65" i="2"/>
  <c r="E64" i="2"/>
  <c r="E61" i="2"/>
  <c r="E94" i="2"/>
  <c r="E82" i="2"/>
  <c r="E89" i="2"/>
  <c r="E59" i="2"/>
  <c r="E148" i="17"/>
  <c r="D10" i="1" s="1"/>
  <c r="E143" i="15"/>
  <c r="E132" i="15"/>
  <c r="E133" i="15" s="1"/>
  <c r="E135" i="14"/>
  <c r="E134" i="14"/>
  <c r="E137" i="14"/>
  <c r="E136" i="14"/>
  <c r="E143" i="12"/>
  <c r="E132" i="12"/>
  <c r="E133" i="12" s="1"/>
  <c r="E132" i="7"/>
  <c r="E133" i="7" s="1"/>
  <c r="E148" i="7" s="1"/>
  <c r="D6" i="1" s="1"/>
  <c r="E66" i="3"/>
  <c r="E83" i="3" s="1"/>
  <c r="E85" i="3" s="1"/>
  <c r="E155" i="2" l="1"/>
  <c r="F24" i="1" s="1"/>
  <c r="F26" i="1" s="1"/>
  <c r="D11" i="1"/>
  <c r="D16" i="1"/>
  <c r="E16" i="1" s="1"/>
  <c r="E13" i="1"/>
  <c r="E133" i="21"/>
  <c r="E66" i="2"/>
  <c r="E83" i="2" s="1"/>
  <c r="E85" i="2" s="1"/>
  <c r="E90" i="2"/>
  <c r="E95" i="2" s="1"/>
  <c r="E144" i="2" s="1"/>
  <c r="E136" i="20"/>
  <c r="E135" i="20"/>
  <c r="E134" i="20"/>
  <c r="E137" i="20"/>
  <c r="E148" i="19"/>
  <c r="D12" i="1" s="1"/>
  <c r="E12" i="1" s="1"/>
  <c r="F12" i="1" s="1"/>
  <c r="E136" i="18"/>
  <c r="E135" i="18"/>
  <c r="E134" i="18"/>
  <c r="E137" i="18"/>
  <c r="E136" i="17"/>
  <c r="E135" i="17"/>
  <c r="E134" i="17"/>
  <c r="E137" i="17"/>
  <c r="E148" i="15"/>
  <c r="D9" i="1" s="1"/>
  <c r="E138" i="14"/>
  <c r="E139" i="14" s="1"/>
  <c r="E147" i="14" s="1"/>
  <c r="E148" i="12"/>
  <c r="D7" i="1" s="1"/>
  <c r="E143" i="3"/>
  <c r="E132" i="3"/>
  <c r="E133" i="3" s="1"/>
  <c r="E135" i="7"/>
  <c r="E134" i="7"/>
  <c r="E8" i="1"/>
  <c r="F8" i="1" s="1"/>
  <c r="E136" i="7"/>
  <c r="E137" i="7"/>
  <c r="E157" i="2" l="1"/>
  <c r="F13" i="1"/>
  <c r="E148" i="21"/>
  <c r="E143" i="2"/>
  <c r="E132" i="2"/>
  <c r="E133" i="2" s="1"/>
  <c r="E138" i="20"/>
  <c r="E139" i="20" s="1"/>
  <c r="E147" i="20" s="1"/>
  <c r="E136" i="19"/>
  <c r="E135" i="19"/>
  <c r="E134" i="19"/>
  <c r="E137" i="19"/>
  <c r="E138" i="18"/>
  <c r="E139" i="18" s="1"/>
  <c r="E147" i="18" s="1"/>
  <c r="E138" i="17"/>
  <c r="E139" i="17" s="1"/>
  <c r="E147" i="17" s="1"/>
  <c r="E136" i="15"/>
  <c r="E135" i="15"/>
  <c r="E134" i="15"/>
  <c r="E137" i="15"/>
  <c r="E135" i="12"/>
  <c r="E134" i="12"/>
  <c r="E137" i="12"/>
  <c r="E136" i="12"/>
  <c r="E11" i="1"/>
  <c r="F11" i="1" s="1"/>
  <c r="E7" i="1"/>
  <c r="F7" i="1" s="1"/>
  <c r="E148" i="3"/>
  <c r="D14" i="1" s="1"/>
  <c r="E14" i="1" s="1"/>
  <c r="F14" i="1" s="1"/>
  <c r="E138" i="7"/>
  <c r="E139" i="7" s="1"/>
  <c r="E147" i="7" s="1"/>
  <c r="E10" i="1"/>
  <c r="F10" i="1" s="1"/>
  <c r="E136" i="21" l="1"/>
  <c r="E135" i="21"/>
  <c r="E134" i="21"/>
  <c r="E137" i="21"/>
  <c r="E148" i="2"/>
  <c r="D15" i="1" s="1"/>
  <c r="E15" i="1" s="1"/>
  <c r="F15" i="1" s="1"/>
  <c r="E138" i="19"/>
  <c r="E139" i="19" s="1"/>
  <c r="E147" i="19" s="1"/>
  <c r="E138" i="15"/>
  <c r="E139" i="15" s="1"/>
  <c r="E147" i="15" s="1"/>
  <c r="E138" i="12"/>
  <c r="E139" i="12" s="1"/>
  <c r="E147" i="12" s="1"/>
  <c r="E136" i="3"/>
  <c r="E135" i="3"/>
  <c r="E134" i="3"/>
  <c r="E137" i="3"/>
  <c r="E138" i="21" l="1"/>
  <c r="E139" i="21" s="1"/>
  <c r="E147" i="21" s="1"/>
  <c r="D17" i="1"/>
  <c r="E134" i="2"/>
  <c r="E135" i="2"/>
  <c r="E137" i="2"/>
  <c r="E6" i="1"/>
  <c r="E136" i="2"/>
  <c r="E9" i="1"/>
  <c r="E138" i="3"/>
  <c r="E139" i="3" s="1"/>
  <c r="E147" i="3" s="1"/>
  <c r="F6" i="1" l="1"/>
  <c r="E17" i="1"/>
  <c r="E138" i="2"/>
  <c r="E139" i="2" s="1"/>
  <c r="E147" i="2" s="1"/>
  <c r="F9" i="1"/>
  <c r="F16" i="1" l="1"/>
  <c r="F17" i="1" s="1"/>
</calcChain>
</file>

<file path=xl/sharedStrings.xml><?xml version="1.0" encoding="utf-8"?>
<sst xmlns="http://schemas.openxmlformats.org/spreadsheetml/2006/main" count="2761" uniqueCount="192">
  <si>
    <t>Processo Nº:</t>
  </si>
  <si>
    <t>Pregão Eletrônico Nº:</t>
  </si>
  <si>
    <t>Pregão Eletrônico xxxxxxxx</t>
  </si>
  <si>
    <t>Item</t>
  </si>
  <si>
    <t>Quantidade</t>
  </si>
  <si>
    <t>Valor Unitário</t>
  </si>
  <si>
    <t>Valor Mensal</t>
  </si>
  <si>
    <t>Valor Anual</t>
  </si>
  <si>
    <t>Grupo 1</t>
  </si>
  <si>
    <t>TOTAL</t>
  </si>
  <si>
    <t>Valores destinados à Conta Vinculada</t>
  </si>
  <si>
    <t>Item %</t>
  </si>
  <si>
    <t>Valor</t>
  </si>
  <si>
    <t>13º salário</t>
  </si>
  <si>
    <t>Férias</t>
  </si>
  <si>
    <t>Abono de Férias</t>
  </si>
  <si>
    <t>Adicional do FGTS</t>
  </si>
  <si>
    <t>Impacto do Sub. 4.1 sobre Férias e 13º salário conforme SAT</t>
  </si>
  <si>
    <t>Total:</t>
  </si>
  <si>
    <t>Discriminação dos Serviços</t>
  </si>
  <si>
    <t>1</t>
  </si>
  <si>
    <t>Tipo de serviço</t>
  </si>
  <si>
    <t>2</t>
  </si>
  <si>
    <t>Salário Normativo da Categoria Profissional</t>
  </si>
  <si>
    <t>3</t>
  </si>
  <si>
    <t>Categoria profissional (vinculada à execução contratual)</t>
  </si>
  <si>
    <t>4</t>
  </si>
  <si>
    <t>Data base da categoria</t>
  </si>
  <si>
    <t>5</t>
  </si>
  <si>
    <t>CBO</t>
  </si>
  <si>
    <t>6</t>
  </si>
  <si>
    <t>Informações necessárias para composição da planilha</t>
  </si>
  <si>
    <t>Tipo de tributação da empresa</t>
  </si>
  <si>
    <t>Escala de Trabalho</t>
  </si>
  <si>
    <t>12x36</t>
  </si>
  <si>
    <t>Jornada de trabalho (horas semanais)</t>
  </si>
  <si>
    <t>Quantidade de pessoas pretendida (1 posto = 2 pessoas)</t>
  </si>
  <si>
    <t>Valor unitário do vale-transporte (R$)</t>
  </si>
  <si>
    <t>Quantidade de vales pretendidos por dia</t>
  </si>
  <si>
    <t>7</t>
  </si>
  <si>
    <t>Valor do vale-alimentaçao por dia trabalhado (sem descontos) (R$)</t>
  </si>
  <si>
    <t>8</t>
  </si>
  <si>
    <t>Valor do salário mínimo vigente (R$)</t>
  </si>
  <si>
    <t>Valor da hora normal trabalhada</t>
  </si>
  <si>
    <t>Módulo 1</t>
  </si>
  <si>
    <t>Composição da remuneração</t>
  </si>
  <si>
    <t>%</t>
  </si>
  <si>
    <t>A</t>
  </si>
  <si>
    <t>Salário 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</si>
  <si>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</si>
  <si>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</si>
  <si>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</si>
  <si>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</si>
  <si>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</si>
  <si>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</si>
  <si>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</si>
  <si>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</si>
  <si>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</si>
  <si>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Adicional de hora extra</t>
  </si>
  <si>
    <t>G</t>
  </si>
  <si>
    <t>Adicional de hora extra no feriado trabalhado</t>
  </si>
  <si>
    <t>H</t>
  </si>
  <si>
    <t>Intervalo intrajornada</t>
  </si>
  <si>
    <t>I</t>
  </si>
  <si>
    <t>Descanso semanal remunerado (DSR)</t>
  </si>
  <si>
    <t>J</t>
  </si>
  <si>
    <t>Outros (especificar)</t>
  </si>
  <si>
    <t>Total da remuneração:</t>
  </si>
  <si>
    <t>Módulo 2</t>
  </si>
  <si>
    <t>Encargos e benefícios anuais, mensais e diários</t>
  </si>
  <si>
    <t>Submódulo 2.1</t>
  </si>
  <si>
    <t>13º salário, férias e adicional de férias</t>
  </si>
  <si>
    <t>B.1</t>
  </si>
  <si>
    <t>B.2</t>
  </si>
  <si>
    <t>Adicional de férias</t>
  </si>
  <si>
    <t>Total de Férias e Adicional de Férias</t>
  </si>
  <si>
    <t>Total do 13º salário, férias e adicional de férias:</t>
  </si>
  <si>
    <t>Submódulo 2.2</t>
  </si>
  <si>
    <t>GPS, FGTS e outras contribuições</t>
  </si>
  <si>
    <t>INSS</t>
  </si>
  <si>
    <t>Salário Educação</t>
  </si>
  <si>
    <t>Seguro Acidente do Trabalho (SAT)</t>
  </si>
  <si>
    <t>SESC ou SESI</t>
  </si>
  <si>
    <t>SENAI - SENAC</t>
  </si>
  <si>
    <t>SEBRAE</t>
  </si>
  <si>
    <t>INCRA</t>
  </si>
  <si>
    <t>FGTS</t>
  </si>
  <si>
    <t>Total do GPS, FGTS e outras contribuições:</t>
  </si>
  <si>
    <t>Submódulo 2.3</t>
  </si>
  <si>
    <t>Benefícios mensais e diários</t>
  </si>
  <si>
    <t>Desconto</t>
  </si>
  <si>
    <t>Transporte</t>
  </si>
  <si>
    <t>(Desconto)</t>
  </si>
  <si>
    <t>Total</t>
  </si>
  <si>
    <t>Auxílio alimentação (vales, cesta básica etc)</t>
  </si>
  <si>
    <t xml:space="preserve">Seguro de vida, invalidez e funeral </t>
  </si>
  <si>
    <t xml:space="preserve">Patronal </t>
  </si>
  <si>
    <t>Total dos benefícios mensais e diários:</t>
  </si>
  <si>
    <t>Módulo 2 - Encargos e benefícios anuais, mensais e diários</t>
  </si>
  <si>
    <t>Quadro resumo</t>
  </si>
  <si>
    <t>2.1</t>
  </si>
  <si>
    <t>2.2</t>
  </si>
  <si>
    <t>2.3</t>
  </si>
  <si>
    <t>Total dos encargos e benefícios anuais, mensais e diários:</t>
  </si>
  <si>
    <t>Módulo 3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</si>
  <si>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</si>
  <si>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</si>
  <si>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</si>
  <si>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</si>
  <si>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Aviso prévio trabalhado</t>
  </si>
  <si>
    <t>Incidência do Submódulo 2.2 sobre o aviso prévio trabalhado</t>
  </si>
  <si>
    <t>Multa FGTS do aviso prévio trabalhado</t>
  </si>
  <si>
    <t>Total da provisão para rescisão:</t>
  </si>
  <si>
    <t>Módulo 4</t>
  </si>
  <si>
    <t>Custo de reposição do profissional ausente</t>
  </si>
  <si>
    <t>Submódulo 4.1</t>
  </si>
  <si>
    <t>Ausências legais</t>
  </si>
  <si>
    <t>Férias e 13º proporcionais (1/12)</t>
  </si>
  <si>
    <t>Licença paternidade</t>
  </si>
  <si>
    <t>Ausência por acidente de trabalho</t>
  </si>
  <si>
    <t>Afastamento maternidade</t>
  </si>
  <si>
    <t>Outros afastamentos</t>
  </si>
  <si>
    <t>Total das ausências legais:</t>
  </si>
  <si>
    <t>Submódulo 4.2</t>
  </si>
  <si>
    <t>Intrajornada</t>
  </si>
  <si>
    <t>Horas</t>
  </si>
  <si>
    <t>Reposição do intervalo para repouso ou alimentação</t>
  </si>
  <si>
    <t>Total do intervalo intrajornada:</t>
  </si>
  <si>
    <t>Módulo 4 - Custo de reposição do profissional ausente</t>
  </si>
  <si>
    <t>4.1</t>
  </si>
  <si>
    <t>4.2</t>
  </si>
  <si>
    <t>Incidência do Submódulo 2.2</t>
  </si>
  <si>
    <t>Total do custo de reposição do profissional ausente:</t>
  </si>
  <si>
    <t>Módulo 5</t>
  </si>
  <si>
    <t>Insumos diversos</t>
  </si>
  <si>
    <t>Uniformes</t>
  </si>
  <si>
    <t>Materiais</t>
  </si>
  <si>
    <t>Equipamentos</t>
  </si>
  <si>
    <t>Total dos insumos diversos:</t>
  </si>
  <si>
    <t>Módulo 6</t>
  </si>
  <si>
    <t>Custos indiretos, tributos e lucro</t>
  </si>
  <si>
    <t>Custos indiretos</t>
  </si>
  <si>
    <t>Lucro</t>
  </si>
  <si>
    <t>C.1</t>
  </si>
  <si>
    <t>Tributos Federais (PIS)</t>
  </si>
  <si>
    <t>C.2</t>
  </si>
  <si>
    <t>Tributos Federais (COFINS)</t>
  </si>
  <si>
    <t>C.3</t>
  </si>
  <si>
    <t>Tributos Estaduais</t>
  </si>
  <si>
    <t>C.4</t>
  </si>
  <si>
    <t>Tributos Municipais</t>
  </si>
  <si>
    <t>Tributos – Total</t>
  </si>
  <si>
    <t>Total dos custos indiretos, tributos e lucro:</t>
  </si>
  <si>
    <t>Quadro resumo do custo por empregado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</si>
  <si>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</si>
  <si>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</si>
  <si>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</si>
  <si>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</si>
  <si>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</si>
  <si>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Módulo 6 – Custos indiretos, tributos e lucro</t>
  </si>
  <si>
    <t>Valor total por empregado:</t>
  </si>
  <si>
    <t>Impacto do Sub. 2.2 sobre Férias e 13º salário conforme SAT</t>
  </si>
  <si>
    <t>Quantidade de postos pretendida</t>
  </si>
  <si>
    <t>Listagem</t>
  </si>
  <si>
    <t>Valores:</t>
  </si>
  <si>
    <t>Salário mínimo</t>
  </si>
  <si>
    <t>Salário da categoria</t>
  </si>
  <si>
    <t>Listagem:</t>
  </si>
  <si>
    <t>Hora Normal + Adicional de Hora Extra</t>
  </si>
  <si>
    <t>Apenas o Adicional de Hora Extra</t>
  </si>
  <si>
    <t>Módulo 1 + Submódulo 2.1 (13º salário + Adicional de Férias)</t>
  </si>
  <si>
    <t>Módulo 1 + Submódulo 2.1 + Submódulo 2.3</t>
  </si>
  <si>
    <t>Seg a Sex</t>
  </si>
  <si>
    <t>EPIs e materiais de uso individual</t>
  </si>
  <si>
    <t>Serviços de Limpeza e Conservação</t>
  </si>
  <si>
    <t>CMC-PAC-2025/00002</t>
  </si>
  <si>
    <t>2025</t>
  </si>
  <si>
    <t>Seguro de vida</t>
  </si>
  <si>
    <t>Item 1 - Almoxarife</t>
  </si>
  <si>
    <t>Item 2 - Assistente Administrativo</t>
  </si>
  <si>
    <t>Item 3 – Faxineiro</t>
  </si>
  <si>
    <t>Item 4 - Copeiro</t>
  </si>
  <si>
    <t>Item 5 - Garagista</t>
  </si>
  <si>
    <t>Item 6 - Office Boy</t>
  </si>
  <si>
    <t>Item 7 - Recepcionista</t>
  </si>
  <si>
    <t>Item 8 - Supervisor</t>
  </si>
  <si>
    <t>Item 9 - Vigia Diurno</t>
  </si>
  <si>
    <t>Item 10 - Vigia Noturno</t>
  </si>
  <si>
    <t>Item 11 - Zelador</t>
  </si>
  <si>
    <t>ITEM 11</t>
  </si>
  <si>
    <t>ITEM 10</t>
  </si>
  <si>
    <t>ITEM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</si>
</sst>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#,##0.00%"/>
    <numFmt numFmtId="165" formatCode="#,##0.00\ ;\-#,##0.00\ "/>
    <numFmt numFmtId="166" formatCode="d/m/yyyy"/>
    <numFmt numFmtId="167" formatCode="yyyy\-mm"/>
  </numFmts>
  <fonts count="10" x14ac:knownFonts="1">
    <font>
      <sz val="11"/>
      <color rgb="FF000000"/>
      <name val="Arial"/>
      <scheme val="minor"/>
    </font>
    <font>
      <sz val="11"/>
      <color rgb="FF000000"/>
      <name val="Arial"/>
    </font>
    <font>
      <b/>
      <sz val="11"/>
      <color rgb="FF000000"/>
      <name val="Arial"/>
    </font>
    <font>
      <sz val="11"/>
      <name val="Arial"/>
    </font>
    <font>
      <i/>
      <sz val="11"/>
      <color rgb="FF00000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5E0B4"/>
        <bgColor rgb="FFC5E0B4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DAE3F3"/>
        <bgColor rgb="FFDAE3F3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theme="0"/>
        <bgColor rgb="FFC5E0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4" fontId="1" fillId="0" borderId="0" xfId="0" applyNumberFormat="1" applyFont="1" applyAlignment="1"/>
    <xf numFmtId="0" fontId="2" fillId="2" borderId="15" xfId="0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4" fontId="1" fillId="2" borderId="22" xfId="0" applyNumberFormat="1" applyFont="1" applyFill="1" applyBorder="1" applyAlignment="1"/>
    <xf numFmtId="4" fontId="2" fillId="5" borderId="22" xfId="0" applyNumberFormat="1" applyFont="1" applyFill="1" applyBorder="1" applyAlignment="1"/>
    <xf numFmtId="4" fontId="1" fillId="4" borderId="16" xfId="0" applyNumberFormat="1" applyFont="1" applyFill="1" applyBorder="1" applyAlignment="1">
      <alignment horizontal="right"/>
    </xf>
    <xf numFmtId="4" fontId="2" fillId="5" borderId="29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" fontId="1" fillId="0" borderId="16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/>
    </xf>
    <xf numFmtId="4" fontId="2" fillId="4" borderId="16" xfId="0" applyNumberFormat="1" applyFont="1" applyFill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/>
    <xf numFmtId="0" fontId="1" fillId="0" borderId="15" xfId="0" applyFont="1" applyBorder="1" applyAlignment="1">
      <alignment horizontal="center"/>
    </xf>
    <xf numFmtId="164" fontId="1" fillId="4" borderId="15" xfId="0" applyNumberFormat="1" applyFont="1" applyFill="1" applyBorder="1" applyAlignment="1">
      <alignment horizontal="right"/>
    </xf>
    <xf numFmtId="49" fontId="1" fillId="6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64" fontId="1" fillId="7" borderId="15" xfId="0" applyNumberFormat="1" applyFont="1" applyFill="1" applyBorder="1" applyAlignment="1">
      <alignment horizontal="right"/>
    </xf>
    <xf numFmtId="4" fontId="1" fillId="5" borderId="16" xfId="0" applyNumberFormat="1" applyFont="1" applyFill="1" applyBorder="1" applyAlignment="1">
      <alignment horizontal="right"/>
    </xf>
    <xf numFmtId="164" fontId="1" fillId="7" borderId="18" xfId="0" applyNumberFormat="1" applyFont="1" applyFill="1" applyBorder="1" applyAlignment="1">
      <alignment horizontal="right"/>
    </xf>
    <xf numFmtId="4" fontId="4" fillId="4" borderId="16" xfId="0" applyNumberFormat="1" applyFont="1" applyFill="1" applyBorder="1" applyAlignment="1">
      <alignment horizontal="right"/>
    </xf>
    <xf numFmtId="49" fontId="1" fillId="6" borderId="43" xfId="0" applyNumberFormat="1" applyFont="1" applyFill="1" applyBorder="1" applyAlignment="1">
      <alignment horizontal="center"/>
    </xf>
    <xf numFmtId="4" fontId="4" fillId="4" borderId="44" xfId="0" applyNumberFormat="1" applyFont="1" applyFill="1" applyBorder="1" applyAlignment="1">
      <alignment horizontal="right"/>
    </xf>
    <xf numFmtId="164" fontId="1" fillId="5" borderId="15" xfId="0" applyNumberFormat="1" applyFont="1" applyFill="1" applyBorder="1" applyAlignment="1">
      <alignment horizontal="right"/>
    </xf>
    <xf numFmtId="4" fontId="1" fillId="5" borderId="44" xfId="0" applyNumberFormat="1" applyFont="1" applyFill="1" applyBorder="1" applyAlignment="1">
      <alignment horizontal="right"/>
    </xf>
    <xf numFmtId="164" fontId="1" fillId="8" borderId="15" xfId="0" applyNumberFormat="1" applyFont="1" applyFill="1" applyBorder="1" applyAlignment="1">
      <alignment horizontal="right"/>
    </xf>
    <xf numFmtId="164" fontId="2" fillId="5" borderId="22" xfId="0" applyNumberFormat="1" applyFont="1" applyFill="1" applyBorder="1" applyAlignment="1">
      <alignment horizontal="right"/>
    </xf>
    <xf numFmtId="164" fontId="2" fillId="4" borderId="15" xfId="0" applyNumberFormat="1" applyFont="1" applyFill="1" applyBorder="1" applyAlignment="1">
      <alignment horizontal="right"/>
    </xf>
    <xf numFmtId="0" fontId="1" fillId="9" borderId="15" xfId="0" applyFont="1" applyFill="1" applyBorder="1" applyAlignment="1">
      <alignment horizontal="center"/>
    </xf>
    <xf numFmtId="49" fontId="1" fillId="6" borderId="17" xfId="0" applyNumberFormat="1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horizontal="right"/>
    </xf>
    <xf numFmtId="4" fontId="1" fillId="5" borderId="46" xfId="0" applyNumberFormat="1" applyFont="1" applyFill="1" applyBorder="1" applyAlignment="1">
      <alignment horizontal="right"/>
    </xf>
    <xf numFmtId="4" fontId="1" fillId="7" borderId="16" xfId="0" applyNumberFormat="1" applyFont="1" applyFill="1" applyBorder="1" applyAlignment="1">
      <alignment horizontal="right"/>
    </xf>
    <xf numFmtId="49" fontId="1" fillId="6" borderId="50" xfId="0" applyNumberFormat="1" applyFont="1" applyFill="1" applyBorder="1" applyAlignment="1">
      <alignment horizontal="center"/>
    </xf>
    <xf numFmtId="4" fontId="1" fillId="5" borderId="51" xfId="0" applyNumberFormat="1" applyFont="1" applyFill="1" applyBorder="1" applyAlignment="1">
      <alignment horizontal="right"/>
    </xf>
    <xf numFmtId="4" fontId="2" fillId="5" borderId="55" xfId="0" applyNumberFormat="1" applyFont="1" applyFill="1" applyBorder="1" applyAlignment="1">
      <alignment horizontal="right"/>
    </xf>
    <xf numFmtId="4" fontId="2" fillId="2" borderId="51" xfId="0" applyNumberFormat="1" applyFont="1" applyFill="1" applyBorder="1" applyAlignment="1">
      <alignment horizontal="center"/>
    </xf>
    <xf numFmtId="164" fontId="2" fillId="5" borderId="57" xfId="0" applyNumberFormat="1" applyFont="1" applyFill="1" applyBorder="1" applyAlignment="1">
      <alignment horizontal="right"/>
    </xf>
    <xf numFmtId="0" fontId="1" fillId="8" borderId="15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9" fontId="2" fillId="10" borderId="0" xfId="0" applyNumberFormat="1" applyFont="1" applyFill="1" applyBorder="1" applyAlignment="1">
      <alignment horizontal="left"/>
    </xf>
    <xf numFmtId="0" fontId="3" fillId="11" borderId="0" xfId="0" applyFont="1" applyFill="1" applyBorder="1"/>
    <xf numFmtId="49" fontId="1" fillId="12" borderId="0" xfId="0" applyNumberFormat="1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wrapText="1"/>
    </xf>
    <xf numFmtId="0" fontId="3" fillId="0" borderId="0" xfId="0" applyFont="1" applyBorder="1" applyAlignment="1"/>
    <xf numFmtId="49" fontId="5" fillId="2" borderId="15" xfId="0" applyNumberFormat="1" applyFont="1" applyFill="1" applyBorder="1" applyAlignment="1">
      <alignment horizontal="center" vertical="center"/>
    </xf>
    <xf numFmtId="4" fontId="5" fillId="4" borderId="44" xfId="0" applyNumberFormat="1" applyFont="1" applyFill="1" applyBorder="1" applyAlignment="1">
      <alignment horizontal="right"/>
    </xf>
    <xf numFmtId="4" fontId="5" fillId="4" borderId="16" xfId="0" applyNumberFormat="1" applyFont="1" applyFill="1" applyBorder="1" applyAlignment="1">
      <alignment horizontal="right"/>
    </xf>
    <xf numFmtId="4" fontId="5" fillId="5" borderId="16" xfId="0" applyNumberFormat="1" applyFont="1" applyFill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6" fillId="5" borderId="29" xfId="0" applyNumberFormat="1" applyFont="1" applyFill="1" applyBorder="1" applyAlignment="1">
      <alignment horizontal="right"/>
    </xf>
    <xf numFmtId="4" fontId="2" fillId="2" borderId="64" xfId="0" applyNumberFormat="1" applyFont="1" applyFill="1" applyBorder="1" applyAlignment="1">
      <alignment horizontal="center"/>
    </xf>
    <xf numFmtId="49" fontId="1" fillId="6" borderId="58" xfId="0" applyNumberFormat="1" applyFont="1" applyFill="1" applyBorder="1" applyAlignment="1">
      <alignment horizontal="center"/>
    </xf>
    <xf numFmtId="165" fontId="2" fillId="0" borderId="65" xfId="0" applyNumberFormat="1" applyFont="1" applyBorder="1" applyAlignment="1"/>
    <xf numFmtId="4" fontId="1" fillId="4" borderId="66" xfId="0" applyNumberFormat="1" applyFont="1" applyFill="1" applyBorder="1" applyAlignment="1">
      <alignment horizontal="right"/>
    </xf>
    <xf numFmtId="4" fontId="1" fillId="4" borderId="65" xfId="0" applyNumberFormat="1" applyFont="1" applyFill="1" applyBorder="1" applyAlignment="1">
      <alignment horizontal="right"/>
    </xf>
    <xf numFmtId="49" fontId="1" fillId="6" borderId="58" xfId="0" applyNumberFormat="1" applyFont="1" applyFill="1" applyBorder="1" applyAlignment="1">
      <alignment horizontal="center" vertical="center"/>
    </xf>
    <xf numFmtId="4" fontId="1" fillId="0" borderId="65" xfId="0" applyNumberFormat="1" applyFont="1" applyBorder="1" applyAlignment="1">
      <alignment horizontal="right"/>
    </xf>
    <xf numFmtId="4" fontId="2" fillId="5" borderId="71" xfId="0" applyNumberFormat="1" applyFont="1" applyFill="1" applyBorder="1" applyAlignment="1">
      <alignment horizontal="right"/>
    </xf>
    <xf numFmtId="49" fontId="2" fillId="10" borderId="0" xfId="0" applyNumberFormat="1" applyFont="1" applyFill="1" applyBorder="1" applyAlignment="1"/>
    <xf numFmtId="0" fontId="3" fillId="11" borderId="0" xfId="0" applyFont="1" applyFill="1" applyBorder="1" applyAlignment="1"/>
    <xf numFmtId="0" fontId="5" fillId="0" borderId="16" xfId="0" applyFont="1" applyBorder="1" applyAlignment="1">
      <alignment horizontal="center"/>
    </xf>
    <xf numFmtId="4" fontId="1" fillId="14" borderId="15" xfId="0" applyNumberFormat="1" applyFont="1" applyFill="1" applyBorder="1" applyAlignment="1"/>
    <xf numFmtId="4" fontId="1" fillId="16" borderId="15" xfId="0" applyNumberFormat="1" applyFont="1" applyFill="1" applyBorder="1" applyAlignment="1"/>
    <xf numFmtId="1" fontId="1" fillId="15" borderId="20" xfId="0" applyNumberFormat="1" applyFont="1" applyFill="1" applyBorder="1" applyAlignment="1">
      <alignment horizontal="center"/>
    </xf>
    <xf numFmtId="0" fontId="1" fillId="15" borderId="20" xfId="0" applyFont="1" applyFill="1" applyBorder="1" applyAlignment="1">
      <alignment horizontal="center"/>
    </xf>
    <xf numFmtId="4" fontId="1" fillId="15" borderId="15" xfId="0" applyNumberFormat="1" applyFont="1" applyFill="1" applyBorder="1" applyAlignment="1"/>
    <xf numFmtId="4" fontId="1" fillId="15" borderId="20" xfId="0" applyNumberFormat="1" applyFont="1" applyFill="1" applyBorder="1" applyAlignment="1"/>
    <xf numFmtId="0" fontId="2" fillId="0" borderId="0" xfId="0" applyFont="1" applyAlignment="1"/>
    <xf numFmtId="4" fontId="2" fillId="2" borderId="76" xfId="0" applyNumberFormat="1" applyFont="1" applyFill="1" applyBorder="1" applyAlignment="1">
      <alignment horizontal="center"/>
    </xf>
    <xf numFmtId="49" fontId="1" fillId="6" borderId="77" xfId="0" applyNumberFormat="1" applyFont="1" applyFill="1" applyBorder="1" applyAlignment="1">
      <alignment horizontal="center"/>
    </xf>
    <xf numFmtId="165" fontId="2" fillId="0" borderId="78" xfId="0" applyNumberFormat="1" applyFont="1" applyBorder="1" applyAlignment="1"/>
    <xf numFmtId="4" fontId="1" fillId="4" borderId="79" xfId="0" applyNumberFormat="1" applyFont="1" applyFill="1" applyBorder="1" applyAlignment="1">
      <alignment horizontal="right"/>
    </xf>
    <xf numFmtId="4" fontId="1" fillId="4" borderId="80" xfId="0" applyNumberFormat="1" applyFont="1" applyFill="1" applyBorder="1" applyAlignment="1">
      <alignment horizontal="right"/>
    </xf>
    <xf numFmtId="49" fontId="1" fillId="6" borderId="77" xfId="0" applyNumberFormat="1" applyFont="1" applyFill="1" applyBorder="1" applyAlignment="1">
      <alignment horizontal="center" vertical="center"/>
    </xf>
    <xf numFmtId="4" fontId="1" fillId="0" borderId="80" xfId="0" applyNumberFormat="1" applyFont="1" applyBorder="1" applyAlignment="1">
      <alignment horizontal="right"/>
    </xf>
    <xf numFmtId="4" fontId="2" fillId="5" borderId="86" xfId="0" applyNumberFormat="1" applyFont="1" applyFill="1" applyBorder="1" applyAlignment="1">
      <alignment horizontal="right"/>
    </xf>
    <xf numFmtId="10" fontId="9" fillId="0" borderId="15" xfId="3" applyNumberFormat="1" applyFont="1" applyBorder="1" applyAlignment="1">
      <alignment horizontal="center" wrapText="1"/>
    </xf>
    <xf numFmtId="0" fontId="1" fillId="0" borderId="88" xfId="0" applyFont="1" applyBorder="1" applyAlignment="1"/>
    <xf numFmtId="4" fontId="1" fillId="0" borderId="0" xfId="0" applyNumberFormat="1" applyFont="1" applyBorder="1" applyAlignment="1"/>
    <xf numFmtId="4" fontId="1" fillId="0" borderId="94" xfId="0" applyNumberFormat="1" applyFont="1" applyBorder="1" applyAlignment="1"/>
    <xf numFmtId="0" fontId="2" fillId="2" borderId="77" xfId="0" applyFont="1" applyFill="1" applyBorder="1" applyAlignment="1">
      <alignment horizontal="center"/>
    </xf>
    <xf numFmtId="4" fontId="2" fillId="2" borderId="80" xfId="0" applyNumberFormat="1" applyFont="1" applyFill="1" applyBorder="1" applyAlignment="1">
      <alignment horizontal="center"/>
    </xf>
    <xf numFmtId="0" fontId="5" fillId="14" borderId="81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center"/>
    </xf>
    <xf numFmtId="4" fontId="1" fillId="14" borderId="80" xfId="0" applyNumberFormat="1" applyFont="1" applyFill="1" applyBorder="1" applyAlignment="1"/>
    <xf numFmtId="0" fontId="1" fillId="14" borderId="20" xfId="0" applyFont="1" applyFill="1" applyBorder="1" applyAlignment="1">
      <alignment horizontal="center"/>
    </xf>
    <xf numFmtId="0" fontId="5" fillId="15" borderId="81" xfId="0" applyFont="1" applyFill="1" applyBorder="1" applyAlignment="1">
      <alignment horizontal="left"/>
    </xf>
    <xf numFmtId="4" fontId="1" fillId="15" borderId="80" xfId="0" applyNumberFormat="1" applyFont="1" applyFill="1" applyBorder="1" applyAlignment="1"/>
    <xf numFmtId="0" fontId="5" fillId="15" borderId="81" xfId="0" applyFont="1" applyFill="1" applyBorder="1" applyAlignment="1"/>
    <xf numFmtId="0" fontId="5" fillId="14" borderId="81" xfId="0" applyFont="1" applyFill="1" applyBorder="1" applyAlignment="1"/>
    <xf numFmtId="4" fontId="1" fillId="14" borderId="20" xfId="0" applyNumberFormat="1" applyFont="1" applyFill="1" applyBorder="1" applyAlignment="1"/>
    <xf numFmtId="0" fontId="2" fillId="2" borderId="97" xfId="0" applyFont="1" applyFill="1" applyBorder="1" applyAlignment="1"/>
    <xf numFmtId="4" fontId="2" fillId="5" borderId="98" xfId="0" applyNumberFormat="1" applyFont="1" applyFill="1" applyBorder="1" applyAlignment="1"/>
    <xf numFmtId="49" fontId="2" fillId="2" borderId="87" xfId="0" applyNumberFormat="1" applyFont="1" applyFill="1" applyBorder="1" applyAlignment="1">
      <alignment horizontal="right"/>
    </xf>
    <xf numFmtId="0" fontId="3" fillId="0" borderId="90" xfId="0" applyFont="1" applyBorder="1"/>
    <xf numFmtId="0" fontId="5" fillId="2" borderId="90" xfId="0" applyFont="1" applyFill="1" applyBorder="1" applyAlignment="1">
      <alignment horizontal="left"/>
    </xf>
    <xf numFmtId="0" fontId="3" fillId="0" borderId="91" xfId="0" applyFont="1" applyBorder="1"/>
    <xf numFmtId="49" fontId="2" fillId="2" borderId="92" xfId="0" applyNumberFormat="1" applyFont="1" applyFill="1" applyBorder="1" applyAlignment="1">
      <alignment horizontal="right"/>
    </xf>
    <xf numFmtId="0" fontId="3" fillId="0" borderId="9" xfId="0" applyFont="1" applyBorder="1"/>
    <xf numFmtId="49" fontId="1" fillId="2" borderId="9" xfId="0" applyNumberFormat="1" applyFont="1" applyFill="1" applyBorder="1" applyAlignment="1">
      <alignment horizontal="left"/>
    </xf>
    <xf numFmtId="0" fontId="3" fillId="0" borderId="93" xfId="0" applyFont="1" applyBorder="1"/>
    <xf numFmtId="49" fontId="2" fillId="2" borderId="9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96" xfId="0" applyFont="1" applyBorder="1"/>
    <xf numFmtId="0" fontId="1" fillId="2" borderId="75" xfId="0" applyFont="1" applyFill="1" applyBorder="1" applyAlignment="1">
      <alignment horizontal="left" vertical="center"/>
    </xf>
    <xf numFmtId="0" fontId="3" fillId="0" borderId="24" xfId="0" applyFont="1" applyBorder="1"/>
    <xf numFmtId="0" fontId="3" fillId="0" borderId="25" xfId="0" applyFont="1" applyBorder="1"/>
    <xf numFmtId="49" fontId="2" fillId="2" borderId="83" xfId="0" applyNumberFormat="1" applyFont="1" applyFill="1" applyBorder="1" applyAlignment="1">
      <alignment horizontal="right" vertical="center"/>
    </xf>
    <xf numFmtId="0" fontId="3" fillId="0" borderId="84" xfId="0" applyFont="1" applyBorder="1"/>
    <xf numFmtId="0" fontId="3" fillId="0" borderId="85" xfId="0" applyFont="1" applyBorder="1"/>
    <xf numFmtId="0" fontId="2" fillId="3" borderId="87" xfId="0" applyFont="1" applyFill="1" applyBorder="1" applyAlignment="1">
      <alignment horizontal="center" vertical="center"/>
    </xf>
    <xf numFmtId="0" fontId="2" fillId="3" borderId="88" xfId="0" applyFont="1" applyFill="1" applyBorder="1" applyAlignment="1">
      <alignment horizontal="center" vertical="center"/>
    </xf>
    <xf numFmtId="0" fontId="2" fillId="3" borderId="89" xfId="0" applyFont="1" applyFill="1" applyBorder="1" applyAlignment="1">
      <alignment horizontal="center" vertical="center"/>
    </xf>
    <xf numFmtId="49" fontId="2" fillId="2" borderId="7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3" fillId="0" borderId="2" xfId="0" applyFont="1" applyBorder="1"/>
    <xf numFmtId="0" fontId="1" fillId="2" borderId="3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49" fontId="2" fillId="2" borderId="6" xfId="0" applyNumberFormat="1" applyFont="1" applyFill="1" applyBorder="1" applyAlignment="1">
      <alignment horizontal="right"/>
    </xf>
    <xf numFmtId="0" fontId="3" fillId="0" borderId="7" xfId="0" applyFont="1" applyBorder="1"/>
    <xf numFmtId="49" fontId="1" fillId="2" borderId="8" xfId="0" applyNumberFormat="1" applyFont="1" applyFill="1" applyBorder="1" applyAlignment="1">
      <alignment horizontal="left"/>
    </xf>
    <xf numFmtId="0" fontId="3" fillId="0" borderId="10" xfId="0" applyFont="1" applyBorder="1"/>
    <xf numFmtId="49" fontId="2" fillId="2" borderId="30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32" xfId="0" applyFont="1" applyBorder="1"/>
    <xf numFmtId="49" fontId="2" fillId="2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164" fontId="1" fillId="0" borderId="33" xfId="0" applyNumberFormat="1" applyFont="1" applyBorder="1" applyAlignment="1">
      <alignment horizontal="center"/>
    </xf>
    <xf numFmtId="0" fontId="3" fillId="0" borderId="34" xfId="0" applyFont="1" applyBorder="1"/>
    <xf numFmtId="49" fontId="1" fillId="2" borderId="33" xfId="0" applyNumberFormat="1" applyFont="1" applyFill="1" applyBorder="1" applyAlignment="1">
      <alignment horizontal="left" vertical="center"/>
    </xf>
    <xf numFmtId="165" fontId="2" fillId="0" borderId="33" xfId="0" applyNumberFormat="1" applyFont="1" applyBorder="1" applyAlignment="1">
      <alignment horizontal="center"/>
    </xf>
    <xf numFmtId="166" fontId="1" fillId="0" borderId="33" xfId="0" applyNumberFormat="1" applyFont="1" applyBorder="1" applyAlignment="1">
      <alignment horizontal="center"/>
    </xf>
    <xf numFmtId="167" fontId="5" fillId="0" borderId="33" xfId="0" applyNumberFormat="1" applyFont="1" applyBorder="1" applyAlignment="1">
      <alignment horizontal="center"/>
    </xf>
    <xf numFmtId="49" fontId="1" fillId="2" borderId="35" xfId="0" applyNumberFormat="1" applyFont="1" applyFill="1" applyBorder="1" applyAlignment="1">
      <alignment horizontal="left" vertical="center"/>
    </xf>
    <xf numFmtId="0" fontId="3" fillId="0" borderId="28" xfId="0" applyFont="1" applyBorder="1"/>
    <xf numFmtId="164" fontId="1" fillId="0" borderId="35" xfId="0" applyNumberFormat="1" applyFont="1" applyBorder="1" applyAlignment="1">
      <alignment horizontal="center"/>
    </xf>
    <xf numFmtId="0" fontId="3" fillId="0" borderId="36" xfId="0" applyFont="1" applyBorder="1"/>
    <xf numFmtId="0" fontId="1" fillId="0" borderId="23" xfId="0" applyFont="1" applyBorder="1" applyAlignment="1"/>
    <xf numFmtId="49" fontId="1" fillId="2" borderId="33" xfId="0" applyNumberFormat="1" applyFont="1" applyFill="1" applyBorder="1" applyAlignment="1">
      <alignment vertical="center"/>
    </xf>
    <xf numFmtId="49" fontId="2" fillId="2" borderId="26" xfId="0" applyNumberFormat="1" applyFont="1" applyFill="1" applyBorder="1" applyAlignment="1">
      <alignment horizontal="right" vertical="center"/>
    </xf>
    <xf numFmtId="0" fontId="3" fillId="0" borderId="27" xfId="0" applyFont="1" applyBorder="1"/>
    <xf numFmtId="49" fontId="2" fillId="2" borderId="72" xfId="0" applyNumberFormat="1" applyFont="1" applyFill="1" applyBorder="1" applyAlignment="1">
      <alignment horizontal="center" vertical="center"/>
    </xf>
    <xf numFmtId="0" fontId="3" fillId="0" borderId="73" xfId="0" applyFont="1" applyBorder="1"/>
    <xf numFmtId="0" fontId="3" fillId="0" borderId="74" xfId="0" applyFont="1" applyBorder="1"/>
    <xf numFmtId="0" fontId="1" fillId="0" borderId="3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20" xfId="0" applyFont="1" applyBorder="1" applyAlignment="1">
      <alignment horizontal="center" vertical="center"/>
    </xf>
    <xf numFmtId="0" fontId="3" fillId="0" borderId="37" xfId="0" applyFont="1" applyBorder="1"/>
    <xf numFmtId="164" fontId="1" fillId="4" borderId="20" xfId="0" applyNumberFormat="1" applyFont="1" applyFill="1" applyBorder="1" applyAlignment="1">
      <alignment horizontal="right" vertical="center"/>
    </xf>
    <xf numFmtId="49" fontId="1" fillId="6" borderId="81" xfId="0" applyNumberFormat="1" applyFont="1" applyFill="1" applyBorder="1" applyAlignment="1">
      <alignment horizontal="center" vertical="center"/>
    </xf>
    <xf numFmtId="0" fontId="3" fillId="0" borderId="82" xfId="0" applyFont="1" applyBorder="1"/>
    <xf numFmtId="0" fontId="1" fillId="0" borderId="20" xfId="0" applyFont="1" applyBorder="1" applyAlignment="1">
      <alignment horizontal="left" vertical="center"/>
    </xf>
    <xf numFmtId="0" fontId="1" fillId="0" borderId="33" xfId="0" applyFont="1" applyBorder="1" applyAlignment="1"/>
    <xf numFmtId="49" fontId="2" fillId="2" borderId="26" xfId="0" applyNumberFormat="1" applyFont="1" applyFill="1" applyBorder="1" applyAlignment="1">
      <alignment horizontal="center" vertical="center"/>
    </xf>
    <xf numFmtId="0" fontId="1" fillId="0" borderId="39" xfId="0" applyFont="1" applyBorder="1" applyAlignment="1"/>
    <xf numFmtId="0" fontId="3" fillId="0" borderId="40" xfId="0" applyFont="1" applyBorder="1"/>
    <xf numFmtId="49" fontId="2" fillId="2" borderId="23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3" fillId="0" borderId="42" xfId="0" applyFont="1" applyBorder="1"/>
    <xf numFmtId="49" fontId="1" fillId="6" borderId="19" xfId="0" applyNumberFormat="1" applyFont="1" applyFill="1" applyBorder="1" applyAlignment="1">
      <alignment horizontal="center" vertical="center"/>
    </xf>
    <xf numFmtId="0" fontId="3" fillId="0" borderId="45" xfId="0" applyFont="1" applyBorder="1"/>
    <xf numFmtId="0" fontId="3" fillId="0" borderId="38" xfId="0" applyFont="1" applyBorder="1"/>
    <xf numFmtId="164" fontId="1" fillId="4" borderId="20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2" fillId="2" borderId="52" xfId="0" applyNumberFormat="1" applyFont="1" applyFill="1" applyBorder="1" applyAlignment="1">
      <alignment horizontal="right" vertical="center"/>
    </xf>
    <xf numFmtId="0" fontId="3" fillId="0" borderId="53" xfId="0" applyFont="1" applyBorder="1"/>
    <xf numFmtId="0" fontId="3" fillId="0" borderId="54" xfId="0" applyFont="1" applyBorder="1"/>
    <xf numFmtId="49" fontId="2" fillId="2" borderId="47" xfId="0" applyNumberFormat="1" applyFont="1" applyFill="1" applyBorder="1" applyAlignment="1">
      <alignment horizontal="center" vertical="center"/>
    </xf>
    <xf numFmtId="0" fontId="3" fillId="0" borderId="48" xfId="0" applyFont="1" applyBorder="1"/>
    <xf numFmtId="0" fontId="3" fillId="0" borderId="49" xfId="0" applyFont="1" applyBorder="1"/>
    <xf numFmtId="49" fontId="2" fillId="2" borderId="56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49" fontId="1" fillId="6" borderId="67" xfId="0" applyNumberFormat="1" applyFont="1" applyFill="1" applyBorder="1" applyAlignment="1">
      <alignment horizontal="center" vertical="center"/>
    </xf>
    <xf numFmtId="0" fontId="3" fillId="0" borderId="68" xfId="0" applyFont="1" applyBorder="1"/>
    <xf numFmtId="49" fontId="2" fillId="2" borderId="69" xfId="0" applyNumberFormat="1" applyFont="1" applyFill="1" applyBorder="1" applyAlignment="1">
      <alignment horizontal="right" vertical="center"/>
    </xf>
    <xf numFmtId="0" fontId="3" fillId="0" borderId="70" xfId="0" applyFont="1" applyBorder="1"/>
    <xf numFmtId="0" fontId="3" fillId="0" borderId="59" xfId="0" applyFont="1" applyBorder="1"/>
    <xf numFmtId="49" fontId="2" fillId="2" borderId="60" xfId="0" applyNumberFormat="1" applyFont="1" applyFill="1" applyBorder="1" applyAlignment="1">
      <alignment horizontal="center" vertical="center"/>
    </xf>
    <xf numFmtId="0" fontId="3" fillId="0" borderId="61" xfId="0" applyFont="1" applyBorder="1"/>
    <xf numFmtId="0" fontId="3" fillId="0" borderId="62" xfId="0" applyFont="1" applyBorder="1"/>
    <xf numFmtId="49" fontId="2" fillId="2" borderId="63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" fontId="5" fillId="5" borderId="44" xfId="0" applyNumberFormat="1" applyFont="1" applyFill="1" applyBorder="1" applyAlignment="1">
      <alignment horizontal="right"/>
    </xf>
    <xf numFmtId="49" fontId="6" fillId="2" borderId="30" xfId="0" applyNumberFormat="1" applyFont="1" applyFill="1" applyBorder="1" applyAlignment="1">
      <alignment horizontal="center" vertical="center"/>
    </xf>
  </cellXfs>
  <cellStyles count="4">
    <cellStyle name="Moeda 2" xfId="2"/>
    <cellStyle name="Normal" xfId="0" builtinId="0"/>
    <cellStyle name="Normal 2" xfId="1"/>
    <cellStyle name="Porcentagem 2" xfId="3"/>
  </cellStyles>
  <dxfs count="22"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  <dxf>
      <font>
        <sz val="11"/>
        <color rgb="FF000000"/>
        <name val="Arial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topLeftCell="B1" zoomScale="85" zoomScaleNormal="85" workbookViewId="0">
      <selection activeCell="J24" sqref="J24"/>
    </sheetView>
  </sheetViews>
  <sheetFormatPr defaultColWidth="12.625" defaultRowHeight="15" customHeight="1" x14ac:dyDescent="0.2"/>
  <cols>
    <col min="1" max="1" width="7.75" customWidth="1"/>
    <col min="2" max="2" width="31.875" customWidth="1"/>
    <col min="3" max="3" width="11.125" customWidth="1"/>
    <col min="4" max="4" width="16.125" customWidth="1"/>
    <col min="5" max="5" width="16.5" customWidth="1"/>
    <col min="6" max="6" width="15.125" customWidth="1"/>
    <col min="7" max="7" width="14" customWidth="1"/>
    <col min="8" max="27" width="8.625" customWidth="1"/>
  </cols>
  <sheetData>
    <row r="1" spans="1:27" ht="14.25" customHeight="1" x14ac:dyDescent="0.25">
      <c r="A1" s="1"/>
      <c r="B1" s="117" t="s">
        <v>0</v>
      </c>
      <c r="C1" s="118"/>
      <c r="D1" s="119" t="s">
        <v>175</v>
      </c>
      <c r="E1" s="118"/>
      <c r="F1" s="120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25">
      <c r="A2" s="1"/>
      <c r="B2" s="121" t="s">
        <v>1</v>
      </c>
      <c r="C2" s="122"/>
      <c r="D2" s="123"/>
      <c r="E2" s="122"/>
      <c r="F2" s="124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2">
      <c r="A3" s="1"/>
      <c r="B3" s="101"/>
      <c r="C3" s="60"/>
      <c r="D3" s="102"/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x14ac:dyDescent="0.2">
      <c r="A4" s="1"/>
      <c r="B4" s="125" t="s">
        <v>2</v>
      </c>
      <c r="C4" s="126"/>
      <c r="D4" s="126"/>
      <c r="E4" s="126"/>
      <c r="F4" s="1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thickBot="1" x14ac:dyDescent="0.3">
      <c r="A5" s="1"/>
      <c r="B5" s="104" t="s">
        <v>3</v>
      </c>
      <c r="C5" s="4" t="s">
        <v>4</v>
      </c>
      <c r="D5" s="5" t="s">
        <v>5</v>
      </c>
      <c r="E5" s="5" t="s">
        <v>6</v>
      </c>
      <c r="F5" s="10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7" ht="14.25" customHeight="1" x14ac:dyDescent="0.2">
      <c r="A6" s="134" t="s">
        <v>8</v>
      </c>
      <c r="B6" s="106" t="s">
        <v>178</v>
      </c>
      <c r="C6" s="107">
        <f>Almoxarife!E20</f>
        <v>0</v>
      </c>
      <c r="D6" s="85">
        <f>ROUND(Almoxarife!E148,2)</f>
        <v>0</v>
      </c>
      <c r="E6" s="85">
        <f t="shared" ref="E6:E11" si="0">C6*D6</f>
        <v>0</v>
      </c>
      <c r="F6" s="108">
        <f t="shared" ref="F6:F16" si="1">12*E6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2">
      <c r="A7" s="135"/>
      <c r="B7" s="106" t="s">
        <v>179</v>
      </c>
      <c r="C7" s="109">
        <f>AssistenteAdministrativo!E20</f>
        <v>0</v>
      </c>
      <c r="D7" s="85">
        <f>ROUND(AssistenteAdministrativo!E148,2)</f>
        <v>0</v>
      </c>
      <c r="E7" s="85">
        <f t="shared" si="0"/>
        <v>0</v>
      </c>
      <c r="F7" s="108">
        <f t="shared" si="1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2">
      <c r="A8" s="135"/>
      <c r="B8" s="106" t="s">
        <v>180</v>
      </c>
      <c r="C8" s="109">
        <f>Faxineiro!E20</f>
        <v>0</v>
      </c>
      <c r="D8" s="85">
        <f>ROUND(Faxineiro!E148,2)</f>
        <v>0</v>
      </c>
      <c r="E8" s="85">
        <f t="shared" si="0"/>
        <v>0</v>
      </c>
      <c r="F8" s="108">
        <f t="shared" si="1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2">
      <c r="A9" s="135"/>
      <c r="B9" s="110" t="s">
        <v>181</v>
      </c>
      <c r="C9" s="87">
        <f>Copeiro!E20</f>
        <v>0</v>
      </c>
      <c r="D9" s="86">
        <f>ROUND(Copeiro!E148,2)</f>
        <v>0</v>
      </c>
      <c r="E9" s="89">
        <f t="shared" si="0"/>
        <v>0</v>
      </c>
      <c r="F9" s="111">
        <f t="shared" si="1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2">
      <c r="A10" s="135"/>
      <c r="B10" s="110" t="s">
        <v>182</v>
      </c>
      <c r="C10" s="87">
        <f>Garagista!E20</f>
        <v>0</v>
      </c>
      <c r="D10" s="86">
        <f>ROUND(Garagista!E148,2)</f>
        <v>0</v>
      </c>
      <c r="E10" s="89">
        <f t="shared" si="0"/>
        <v>0</v>
      </c>
      <c r="F10" s="111">
        <f t="shared" si="1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2">
      <c r="A11" s="135"/>
      <c r="B11" s="112" t="s">
        <v>183</v>
      </c>
      <c r="C11" s="88">
        <f>OfficeBoy!E20</f>
        <v>0</v>
      </c>
      <c r="D11" s="86">
        <f>ROUND(OfficeBoy!E148,2)</f>
        <v>0</v>
      </c>
      <c r="E11" s="89">
        <f t="shared" si="0"/>
        <v>0</v>
      </c>
      <c r="F11" s="111">
        <f t="shared" si="1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2">
      <c r="A12" s="135"/>
      <c r="B12" s="113" t="s">
        <v>184</v>
      </c>
      <c r="C12" s="88">
        <f>Recepcionista!E20</f>
        <v>0</v>
      </c>
      <c r="D12" s="86">
        <f>ROUND(Recepcionista!E148,2)</f>
        <v>0</v>
      </c>
      <c r="E12" s="90">
        <f>C12*D12</f>
        <v>0</v>
      </c>
      <c r="F12" s="111">
        <f t="shared" si="1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14.25" customHeight="1" x14ac:dyDescent="0.2">
      <c r="A13" s="135"/>
      <c r="B13" s="113" t="s">
        <v>185</v>
      </c>
      <c r="C13" s="88">
        <f>Supervisor!E20</f>
        <v>0</v>
      </c>
      <c r="D13" s="86">
        <f>ROUND(Supervisor!E148,2)</f>
        <v>0</v>
      </c>
      <c r="E13" s="90">
        <f>C13*D13</f>
        <v>0</v>
      </c>
      <c r="F13" s="111">
        <f t="shared" si="1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14.25" customHeight="1" x14ac:dyDescent="0.2">
      <c r="A14" s="135"/>
      <c r="B14" s="113" t="s">
        <v>186</v>
      </c>
      <c r="C14" s="88">
        <f>VigiaDiurno!E20</f>
        <v>0</v>
      </c>
      <c r="D14" s="86">
        <f>ROUND(VigiaDiurno!E148,2)</f>
        <v>0</v>
      </c>
      <c r="E14" s="90">
        <f>C14*D14</f>
        <v>0</v>
      </c>
      <c r="F14" s="111">
        <f t="shared" si="1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14.25" customHeight="1" x14ac:dyDescent="0.2">
      <c r="A15" s="135"/>
      <c r="B15" s="113" t="s">
        <v>187</v>
      </c>
      <c r="C15" s="88">
        <f>VigiaNoturno!E20</f>
        <v>0</v>
      </c>
      <c r="D15" s="86">
        <f>ROUND(VigiaNoturno!E148,2)</f>
        <v>0</v>
      </c>
      <c r="E15" s="90">
        <f>C15*D15</f>
        <v>0</v>
      </c>
      <c r="F15" s="111">
        <f t="shared" si="1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4.25" customHeight="1" x14ac:dyDescent="0.2">
      <c r="A16" s="135"/>
      <c r="B16" s="113" t="s">
        <v>188</v>
      </c>
      <c r="C16" s="109">
        <f>Zelador!E20</f>
        <v>0</v>
      </c>
      <c r="D16" s="86">
        <f>ROUND(OfficeBoy!E148,2)</f>
        <v>0</v>
      </c>
      <c r="E16" s="114">
        <f>C16*D16</f>
        <v>0</v>
      </c>
      <c r="F16" s="108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7" ht="14.25" customHeight="1" thickBot="1" x14ac:dyDescent="0.3">
      <c r="A17" s="135"/>
      <c r="B17" s="115" t="s">
        <v>9</v>
      </c>
      <c r="C17" s="7">
        <f>SUM(C6:C16)</f>
        <v>0</v>
      </c>
      <c r="D17" s="8">
        <f>SUM(D6:D16)</f>
        <v>0</v>
      </c>
      <c r="E17" s="9">
        <f>SUM(E6:E16)</f>
        <v>0</v>
      </c>
      <c r="F17" s="116">
        <f>SUM(F6:F16)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7" ht="14.25" customHeight="1" thickBot="1" x14ac:dyDescent="0.25">
      <c r="A18" s="136"/>
      <c r="B18" s="101"/>
      <c r="C18" s="60"/>
      <c r="D18" s="102"/>
      <c r="E18" s="102"/>
      <c r="F18" s="10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1"/>
      <c r="B19" s="125" t="s">
        <v>10</v>
      </c>
      <c r="C19" s="126"/>
      <c r="D19" s="126"/>
      <c r="E19" s="126"/>
      <c r="F19" s="127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5">
      <c r="A20" s="1"/>
      <c r="B20" s="137" t="s">
        <v>11</v>
      </c>
      <c r="C20" s="129"/>
      <c r="D20" s="129"/>
      <c r="E20" s="130"/>
      <c r="F20" s="105" t="s">
        <v>12</v>
      </c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1"/>
      <c r="B21" s="128" t="s">
        <v>13</v>
      </c>
      <c r="C21" s="129"/>
      <c r="D21" s="129"/>
      <c r="E21" s="130"/>
      <c r="F21" s="96">
        <f>(Almoxarife!E152*$C$6)+(AssistenteAdministrativo!E152*$C$7)+(Faxineiro!E152*$C$8)+(Copeiro!E152*$C$9)+(Garagista!E152*$C$10)+(OfficeBoy!E152*$C$11)+(Recepcionista!E152*$C$12)+(Supervisor!E152*$C$13)+(VigiaDiurno!E152*$C$14)+(VigiaNoturno!E152*$C$15)+(Zelador!E152*$C$16)</f>
        <v>0</v>
      </c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1"/>
      <c r="B22" s="128" t="s">
        <v>14</v>
      </c>
      <c r="C22" s="129"/>
      <c r="D22" s="129"/>
      <c r="E22" s="130"/>
      <c r="F22" s="96">
        <f>(Almoxarife!E153*$C$6)+(AssistenteAdministrativo!E153*$C$7)+(Faxineiro!E153*$C$8)+(Copeiro!E153*$C$9)+(Garagista!E153*$C$10)+(OfficeBoy!E153*$C$11)+(Recepcionista!E153*$C$12)+(Supervisor!E153*$C$13)+(VigiaDiurno!E153*$C$14)+(VigiaNoturno!E153*$C$15)+(Zelador!E153*$C$16)</f>
        <v>0</v>
      </c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1"/>
      <c r="B23" s="128" t="s">
        <v>15</v>
      </c>
      <c r="C23" s="129"/>
      <c r="D23" s="129"/>
      <c r="E23" s="130"/>
      <c r="F23" s="96">
        <f>(Almoxarife!E154*$C$6)+(AssistenteAdministrativo!E154*$C$7)+(Faxineiro!E154*$C$8)+(Copeiro!E154*$C$9)+(Garagista!E154*$C$10)+(OfficeBoy!E154*$C$11)+(Recepcionista!E154*$C$12)+(Supervisor!E154*$C$13)+(VigiaDiurno!E154*$C$14)+(VigiaNoturno!E154*$C$15)+(Zelador!E154*$C$16)</f>
        <v>0</v>
      </c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1"/>
      <c r="B24" s="128" t="s">
        <v>16</v>
      </c>
      <c r="C24" s="129"/>
      <c r="D24" s="129"/>
      <c r="E24" s="130"/>
      <c r="F24" s="96">
        <f>(Almoxarife!E155*$C$6)+(AssistenteAdministrativo!E155*$C$7)+(Faxineiro!E155*$C$8)+(Copeiro!E155*$C$9)+(Garagista!E155*$C$10)+(OfficeBoy!E155*$C$11)+(Recepcionista!E155*$C$12)+(Supervisor!E155*$C$13)+(VigiaDiurno!E155*$C$14)+(VigiaNoturno!E155*$C$15)+(Zelador!E155*$C$16)</f>
        <v>0</v>
      </c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1"/>
      <c r="B25" s="128" t="s">
        <v>17</v>
      </c>
      <c r="C25" s="129"/>
      <c r="D25" s="129"/>
      <c r="E25" s="130"/>
      <c r="F25" s="96">
        <f>(Almoxarife!E156*$C$6)+(AssistenteAdministrativo!E156*$C$7)+(Faxineiro!E156*$C$8)+(Copeiro!E156*$C$9)+(Garagista!E156*$C$10)+(OfficeBoy!E156*$C$11)+(Recepcionista!E156*$C$12)+(Supervisor!E156*$C$13)+(VigiaDiurno!E156*$C$14)+(VigiaNoturno!E156*$C$15)+(Zelador!E156*$C$16)</f>
        <v>0</v>
      </c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thickBot="1" x14ac:dyDescent="0.3">
      <c r="A26" s="1"/>
      <c r="B26" s="131" t="s">
        <v>18</v>
      </c>
      <c r="C26" s="132"/>
      <c r="D26" s="132"/>
      <c r="E26" s="133"/>
      <c r="F26" s="99">
        <f>SUM(F21:F25)</f>
        <v>0</v>
      </c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x14ac:dyDescent="0.2">
      <c r="A27" s="1"/>
      <c r="B27" s="1"/>
      <c r="C27" s="2"/>
      <c r="D27" s="3"/>
      <c r="E27" s="3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1"/>
      <c r="B28" s="54"/>
      <c r="C28" s="55"/>
      <c r="D28" s="55"/>
      <c r="E28" s="3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1"/>
      <c r="B29" s="56"/>
      <c r="C29" s="55"/>
      <c r="D29" s="55"/>
      <c r="E29" s="3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" customHeight="1" x14ac:dyDescent="0.25">
      <c r="A30" s="1"/>
      <c r="B30" s="91"/>
      <c r="C30" s="55"/>
      <c r="D30" s="55"/>
      <c r="E30" s="55"/>
      <c r="F30" s="5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1"/>
      <c r="B31" s="1"/>
      <c r="C31" s="2"/>
      <c r="D31" s="3"/>
      <c r="E31" s="3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1"/>
      <c r="B32" s="1"/>
      <c r="C32" s="2"/>
      <c r="D32" s="3"/>
      <c r="E32" s="3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1"/>
      <c r="B33" s="1"/>
      <c r="C33" s="2"/>
      <c r="D33" s="3"/>
      <c r="E33" s="3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1"/>
      <c r="B34" s="1"/>
      <c r="C34" s="2"/>
      <c r="D34" s="3"/>
      <c r="E34" s="3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1"/>
      <c r="B35" s="1"/>
      <c r="C35" s="2"/>
      <c r="D35" s="3"/>
      <c r="E35" s="3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1"/>
      <c r="B36" s="1"/>
      <c r="C36" s="2"/>
      <c r="D36" s="3"/>
      <c r="E36" s="3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1"/>
      <c r="B37" s="1"/>
      <c r="C37" s="2"/>
      <c r="D37" s="3"/>
      <c r="E37" s="3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1"/>
      <c r="B38" s="1"/>
      <c r="C38" s="2"/>
      <c r="D38" s="3"/>
      <c r="E38" s="3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1"/>
      <c r="B39" s="1"/>
      <c r="C39" s="2"/>
      <c r="D39" s="3"/>
      <c r="E39" s="3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1"/>
      <c r="B40" s="1"/>
      <c r="C40" s="2"/>
      <c r="D40" s="3"/>
      <c r="E40" s="3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1"/>
      <c r="B41" s="1"/>
      <c r="C41" s="2"/>
      <c r="D41" s="3"/>
      <c r="E41" s="3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1"/>
      <c r="B42" s="1"/>
      <c r="C42" s="2"/>
      <c r="D42" s="3"/>
      <c r="E42" s="3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1"/>
      <c r="B43" s="1"/>
      <c r="C43" s="2"/>
      <c r="D43" s="3"/>
      <c r="E43" s="3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1"/>
      <c r="B44" s="1"/>
      <c r="C44" s="2"/>
      <c r="D44" s="3"/>
      <c r="E44" s="3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1"/>
      <c r="B45" s="1"/>
      <c r="C45" s="2"/>
      <c r="D45" s="3"/>
      <c r="E45" s="3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1"/>
      <c r="B46" s="1"/>
      <c r="C46" s="2"/>
      <c r="D46" s="3"/>
      <c r="E46" s="3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1"/>
      <c r="B47" s="1"/>
      <c r="C47" s="2"/>
      <c r="D47" s="3"/>
      <c r="E47" s="3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1"/>
      <c r="B48" s="1"/>
      <c r="C48" s="2"/>
      <c r="D48" s="3"/>
      <c r="E48" s="3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1"/>
      <c r="B49" s="1"/>
      <c r="C49" s="2"/>
      <c r="D49" s="3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1"/>
      <c r="B50" s="1"/>
      <c r="C50" s="2"/>
      <c r="D50" s="3"/>
      <c r="E50" s="3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1"/>
      <c r="B51" s="1"/>
      <c r="C51" s="2"/>
      <c r="D51" s="3"/>
      <c r="E51" s="3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1"/>
      <c r="B52" s="1"/>
      <c r="C52" s="2"/>
      <c r="D52" s="3"/>
      <c r="E52" s="3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1"/>
      <c r="B53" s="1"/>
      <c r="C53" s="2"/>
      <c r="D53" s="3"/>
      <c r="E53" s="3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1"/>
      <c r="B54" s="1"/>
      <c r="C54" s="2"/>
      <c r="D54" s="3"/>
      <c r="E54" s="3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1"/>
      <c r="B55" s="1"/>
      <c r="C55" s="2"/>
      <c r="D55" s="3"/>
      <c r="E55" s="3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1"/>
      <c r="B56" s="1"/>
      <c r="C56" s="2"/>
      <c r="D56" s="3"/>
      <c r="E56" s="3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1"/>
      <c r="B57" s="1"/>
      <c r="C57" s="2"/>
      <c r="D57" s="3"/>
      <c r="E57" s="3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1"/>
      <c r="B58" s="1"/>
      <c r="C58" s="2"/>
      <c r="D58" s="3"/>
      <c r="E58" s="3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1"/>
      <c r="B59" s="1"/>
      <c r="C59" s="2"/>
      <c r="D59" s="3"/>
      <c r="E59" s="3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1"/>
      <c r="B60" s="1"/>
      <c r="C60" s="2"/>
      <c r="D60" s="3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1"/>
      <c r="B61" s="1"/>
      <c r="C61" s="2"/>
      <c r="D61" s="3"/>
      <c r="E61" s="3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1"/>
      <c r="B62" s="1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1"/>
      <c r="B63" s="1"/>
      <c r="C63" s="2"/>
      <c r="D63" s="3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1"/>
      <c r="B64" s="1"/>
      <c r="C64" s="2"/>
      <c r="D64" s="3"/>
      <c r="E64" s="3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1"/>
      <c r="B65" s="1"/>
      <c r="C65" s="2"/>
      <c r="D65" s="3"/>
      <c r="E65" s="3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1"/>
      <c r="B66" s="1"/>
      <c r="C66" s="2"/>
      <c r="D66" s="3"/>
      <c r="E66" s="3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1"/>
      <c r="B67" s="1"/>
      <c r="C67" s="2"/>
      <c r="D67" s="3"/>
      <c r="E67" s="3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1"/>
      <c r="B68" s="1"/>
      <c r="C68" s="2"/>
      <c r="D68" s="3"/>
      <c r="E68" s="3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1"/>
      <c r="B69" s="1"/>
      <c r="C69" s="2"/>
      <c r="D69" s="3"/>
      <c r="E69" s="3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1"/>
      <c r="B70" s="1"/>
      <c r="C70" s="2"/>
      <c r="D70" s="3"/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1"/>
      <c r="B71" s="1"/>
      <c r="C71" s="2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1"/>
      <c r="B72" s="1"/>
      <c r="C72" s="2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1"/>
      <c r="B73" s="1"/>
      <c r="C73" s="2"/>
      <c r="D73" s="3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1"/>
      <c r="B74" s="1"/>
      <c r="C74" s="2"/>
      <c r="D74" s="3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1"/>
      <c r="B75" s="1"/>
      <c r="C75" s="2"/>
      <c r="D75" s="3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1"/>
      <c r="B76" s="1"/>
      <c r="C76" s="2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1"/>
      <c r="B77" s="1"/>
      <c r="C77" s="2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1"/>
      <c r="B78" s="1"/>
      <c r="C78" s="2"/>
      <c r="D78" s="3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1"/>
      <c r="B79" s="1"/>
      <c r="C79" s="2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1"/>
      <c r="B80" s="1"/>
      <c r="C80" s="2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1"/>
      <c r="B81" s="1"/>
      <c r="C81" s="2"/>
      <c r="D81" s="3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1"/>
      <c r="B82" s="1"/>
      <c r="C82" s="2"/>
      <c r="D82" s="3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1"/>
      <c r="B83" s="1"/>
      <c r="C83" s="2"/>
      <c r="D83" s="3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1"/>
      <c r="B84" s="1"/>
      <c r="C84" s="2"/>
      <c r="D84" s="3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1"/>
      <c r="B85" s="1"/>
      <c r="C85" s="2"/>
      <c r="D85" s="3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1"/>
      <c r="B86" s="1"/>
      <c r="C86" s="2"/>
      <c r="D86" s="3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1"/>
      <c r="B87" s="1"/>
      <c r="C87" s="2"/>
      <c r="D87" s="3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1"/>
      <c r="B88" s="1"/>
      <c r="C88" s="2"/>
      <c r="D88" s="3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1"/>
      <c r="B89" s="1"/>
      <c r="C89" s="2"/>
      <c r="D89" s="3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1"/>
      <c r="B90" s="1"/>
      <c r="C90" s="2"/>
      <c r="D90" s="3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1"/>
      <c r="B91" s="1"/>
      <c r="C91" s="2"/>
      <c r="D91" s="3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1"/>
      <c r="B92" s="1"/>
      <c r="C92" s="2"/>
      <c r="D92" s="3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1"/>
      <c r="B93" s="1"/>
      <c r="C93" s="2"/>
      <c r="D93" s="3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1"/>
      <c r="B94" s="1"/>
      <c r="C94" s="2"/>
      <c r="D94" s="3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1"/>
      <c r="B95" s="1"/>
      <c r="C95" s="2"/>
      <c r="D95" s="3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1"/>
      <c r="B96" s="1"/>
      <c r="C96" s="2"/>
      <c r="D96" s="3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1"/>
      <c r="B97" s="1"/>
      <c r="C97" s="2"/>
      <c r="D97" s="3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1"/>
      <c r="B98" s="1"/>
      <c r="C98" s="2"/>
      <c r="D98" s="3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1"/>
      <c r="B99" s="1"/>
      <c r="C99" s="2"/>
      <c r="D99" s="3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1"/>
      <c r="B100" s="1"/>
      <c r="C100" s="2"/>
      <c r="D100" s="3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1"/>
      <c r="B101" s="1"/>
      <c r="C101" s="2"/>
      <c r="D101" s="3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1"/>
      <c r="B102" s="1"/>
      <c r="C102" s="2"/>
      <c r="D102" s="3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1"/>
      <c r="B103" s="1"/>
      <c r="C103" s="2"/>
      <c r="D103" s="3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1"/>
      <c r="B104" s="1"/>
      <c r="C104" s="2"/>
      <c r="D104" s="3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1"/>
      <c r="B105" s="1"/>
      <c r="C105" s="2"/>
      <c r="D105" s="3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1"/>
      <c r="B106" s="1"/>
      <c r="C106" s="2"/>
      <c r="D106" s="3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1"/>
      <c r="B107" s="1"/>
      <c r="C107" s="2"/>
      <c r="D107" s="3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">
      <c r="A108" s="1"/>
      <c r="B108" s="1"/>
      <c r="C108" s="2"/>
      <c r="D108" s="3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">
      <c r="A109" s="1"/>
      <c r="B109" s="1"/>
      <c r="C109" s="2"/>
      <c r="D109" s="3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">
      <c r="A110" s="1"/>
      <c r="B110" s="1"/>
      <c r="C110" s="2"/>
      <c r="D110" s="3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">
      <c r="A111" s="1"/>
      <c r="B111" s="1"/>
      <c r="C111" s="2"/>
      <c r="D111" s="3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">
      <c r="A112" s="1"/>
      <c r="B112" s="1"/>
      <c r="C112" s="2"/>
      <c r="D112" s="3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">
      <c r="A113" s="1"/>
      <c r="B113" s="1"/>
      <c r="C113" s="2"/>
      <c r="D113" s="3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">
      <c r="A114" s="1"/>
      <c r="B114" s="1"/>
      <c r="C114" s="2"/>
      <c r="D114" s="3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">
      <c r="A115" s="1"/>
      <c r="B115" s="1"/>
      <c r="C115" s="2"/>
      <c r="D115" s="3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">
      <c r="A116" s="1"/>
      <c r="B116" s="1"/>
      <c r="C116" s="2"/>
      <c r="D116" s="3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">
      <c r="A117" s="1"/>
      <c r="B117" s="1"/>
      <c r="C117" s="2"/>
      <c r="D117" s="3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">
      <c r="A118" s="1"/>
      <c r="B118" s="1"/>
      <c r="C118" s="2"/>
      <c r="D118" s="3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">
      <c r="A119" s="1"/>
      <c r="B119" s="1"/>
      <c r="C119" s="2"/>
      <c r="D119" s="3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">
      <c r="A120" s="1"/>
      <c r="B120" s="1"/>
      <c r="C120" s="2"/>
      <c r="D120" s="3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">
      <c r="A121" s="1"/>
      <c r="B121" s="1"/>
      <c r="C121" s="2"/>
      <c r="D121" s="3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">
      <c r="A122" s="1"/>
      <c r="B122" s="1"/>
      <c r="C122" s="2"/>
      <c r="D122" s="3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">
      <c r="A123" s="1"/>
      <c r="B123" s="1"/>
      <c r="C123" s="2"/>
      <c r="D123" s="3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">
      <c r="A124" s="1"/>
      <c r="B124" s="1"/>
      <c r="C124" s="2"/>
      <c r="D124" s="3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">
      <c r="A125" s="1"/>
      <c r="B125" s="1"/>
      <c r="C125" s="2"/>
      <c r="D125" s="3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">
      <c r="A126" s="1"/>
      <c r="B126" s="1"/>
      <c r="C126" s="2"/>
      <c r="D126" s="3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">
      <c r="A127" s="1"/>
      <c r="B127" s="1"/>
      <c r="C127" s="2"/>
      <c r="D127" s="3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">
      <c r="A128" s="1"/>
      <c r="B128" s="1"/>
      <c r="C128" s="2"/>
      <c r="D128" s="3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">
      <c r="A129" s="1"/>
      <c r="B129" s="1"/>
      <c r="C129" s="2"/>
      <c r="D129" s="3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">
      <c r="A130" s="1"/>
      <c r="B130" s="1"/>
      <c r="C130" s="2"/>
      <c r="D130" s="3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">
      <c r="A131" s="1"/>
      <c r="B131" s="1"/>
      <c r="C131" s="2"/>
      <c r="D131" s="3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">
      <c r="A132" s="1"/>
      <c r="B132" s="1"/>
      <c r="C132" s="2"/>
      <c r="D132" s="3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">
      <c r="A133" s="1"/>
      <c r="B133" s="1"/>
      <c r="C133" s="2"/>
      <c r="D133" s="3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">
      <c r="A134" s="1"/>
      <c r="B134" s="1"/>
      <c r="C134" s="2"/>
      <c r="D134" s="3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">
      <c r="A135" s="1"/>
      <c r="B135" s="1"/>
      <c r="C135" s="2"/>
      <c r="D135" s="3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">
      <c r="A136" s="1"/>
      <c r="B136" s="1"/>
      <c r="C136" s="2"/>
      <c r="D136" s="3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">
      <c r="A137" s="1"/>
      <c r="B137" s="1"/>
      <c r="C137" s="2"/>
      <c r="D137" s="3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">
      <c r="A138" s="1"/>
      <c r="B138" s="1"/>
      <c r="C138" s="2"/>
      <c r="D138" s="3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">
      <c r="A139" s="1"/>
      <c r="B139" s="1"/>
      <c r="C139" s="2"/>
      <c r="D139" s="3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">
      <c r="A140" s="1"/>
      <c r="B140" s="1"/>
      <c r="C140" s="2"/>
      <c r="D140" s="3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">
      <c r="A141" s="1"/>
      <c r="B141" s="1"/>
      <c r="C141" s="2"/>
      <c r="D141" s="3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">
      <c r="A142" s="1"/>
      <c r="B142" s="1"/>
      <c r="C142" s="2"/>
      <c r="D142" s="3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">
      <c r="A143" s="1"/>
      <c r="B143" s="1"/>
      <c r="C143" s="2"/>
      <c r="D143" s="3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">
      <c r="A144" s="1"/>
      <c r="B144" s="1"/>
      <c r="C144" s="2"/>
      <c r="D144" s="3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">
      <c r="A145" s="1"/>
      <c r="B145" s="1"/>
      <c r="C145" s="2"/>
      <c r="D145" s="3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">
      <c r="A146" s="1"/>
      <c r="B146" s="1"/>
      <c r="C146" s="2"/>
      <c r="D146" s="3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">
      <c r="A147" s="1"/>
      <c r="B147" s="1"/>
      <c r="C147" s="2"/>
      <c r="D147" s="3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">
      <c r="A148" s="1"/>
      <c r="B148" s="1"/>
      <c r="C148" s="2"/>
      <c r="D148" s="3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">
      <c r="A149" s="1"/>
      <c r="B149" s="1"/>
      <c r="C149" s="2"/>
      <c r="D149" s="3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">
      <c r="A150" s="1"/>
      <c r="B150" s="1"/>
      <c r="C150" s="2"/>
      <c r="D150" s="3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">
      <c r="A151" s="1"/>
      <c r="B151" s="1"/>
      <c r="C151" s="2"/>
      <c r="D151" s="3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">
      <c r="A152" s="1"/>
      <c r="B152" s="1"/>
      <c r="C152" s="2"/>
      <c r="D152" s="3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">
      <c r="A153" s="1"/>
      <c r="B153" s="1"/>
      <c r="C153" s="2"/>
      <c r="D153" s="3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">
      <c r="A154" s="1"/>
      <c r="B154" s="1"/>
      <c r="C154" s="2"/>
      <c r="D154" s="3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">
      <c r="A155" s="1"/>
      <c r="B155" s="1"/>
      <c r="C155" s="2"/>
      <c r="D155" s="3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">
      <c r="A156" s="1"/>
      <c r="B156" s="1"/>
      <c r="C156" s="2"/>
      <c r="D156" s="3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">
      <c r="A157" s="1"/>
      <c r="B157" s="1"/>
      <c r="C157" s="2"/>
      <c r="D157" s="3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">
      <c r="A158" s="1"/>
      <c r="B158" s="1"/>
      <c r="C158" s="2"/>
      <c r="D158" s="3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">
      <c r="A159" s="1"/>
      <c r="B159" s="1"/>
      <c r="C159" s="2"/>
      <c r="D159" s="3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">
      <c r="A160" s="1"/>
      <c r="B160" s="1"/>
      <c r="C160" s="2"/>
      <c r="D160" s="3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">
      <c r="A161" s="1"/>
      <c r="B161" s="1"/>
      <c r="C161" s="2"/>
      <c r="D161" s="3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">
      <c r="A162" s="1"/>
      <c r="B162" s="1"/>
      <c r="C162" s="2"/>
      <c r="D162" s="3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">
      <c r="A163" s="1"/>
      <c r="B163" s="1"/>
      <c r="C163" s="2"/>
      <c r="D163" s="3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">
      <c r="A164" s="1"/>
      <c r="B164" s="1"/>
      <c r="C164" s="2"/>
      <c r="D164" s="3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">
      <c r="A165" s="1"/>
      <c r="B165" s="1"/>
      <c r="C165" s="2"/>
      <c r="D165" s="3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">
      <c r="A166" s="1"/>
      <c r="B166" s="1"/>
      <c r="C166" s="2"/>
      <c r="D166" s="3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">
      <c r="A167" s="1"/>
      <c r="B167" s="1"/>
      <c r="C167" s="2"/>
      <c r="D167" s="3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">
      <c r="A168" s="1"/>
      <c r="B168" s="1"/>
      <c r="C168" s="2"/>
      <c r="D168" s="3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">
      <c r="A169" s="1"/>
      <c r="B169" s="1"/>
      <c r="C169" s="2"/>
      <c r="D169" s="3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">
      <c r="A170" s="1"/>
      <c r="B170" s="1"/>
      <c r="C170" s="2"/>
      <c r="D170" s="3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">
      <c r="A171" s="1"/>
      <c r="B171" s="1"/>
      <c r="C171" s="2"/>
      <c r="D171" s="3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">
      <c r="A172" s="1"/>
      <c r="B172" s="1"/>
      <c r="C172" s="2"/>
      <c r="D172" s="3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">
      <c r="A173" s="1"/>
      <c r="B173" s="1"/>
      <c r="C173" s="2"/>
      <c r="D173" s="3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">
      <c r="A174" s="1"/>
      <c r="B174" s="1"/>
      <c r="C174" s="2"/>
      <c r="D174" s="3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">
      <c r="A175" s="1"/>
      <c r="B175" s="1"/>
      <c r="C175" s="2"/>
      <c r="D175" s="3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">
      <c r="A176" s="1"/>
      <c r="B176" s="1"/>
      <c r="C176" s="2"/>
      <c r="D176" s="3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">
      <c r="A177" s="1"/>
      <c r="B177" s="1"/>
      <c r="C177" s="2"/>
      <c r="D177" s="3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">
      <c r="A178" s="1"/>
      <c r="B178" s="1"/>
      <c r="C178" s="2"/>
      <c r="D178" s="3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">
      <c r="A179" s="1"/>
      <c r="B179" s="1"/>
      <c r="C179" s="2"/>
      <c r="D179" s="3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">
      <c r="A180" s="1"/>
      <c r="B180" s="1"/>
      <c r="C180" s="2"/>
      <c r="D180" s="3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">
      <c r="A181" s="1"/>
      <c r="B181" s="1"/>
      <c r="C181" s="2"/>
      <c r="D181" s="3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">
      <c r="A182" s="1"/>
      <c r="B182" s="1"/>
      <c r="C182" s="2"/>
      <c r="D182" s="3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">
      <c r="A183" s="1"/>
      <c r="B183" s="1"/>
      <c r="C183" s="2"/>
      <c r="D183" s="3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">
      <c r="A184" s="1"/>
      <c r="B184" s="1"/>
      <c r="C184" s="2"/>
      <c r="D184" s="3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">
      <c r="A185" s="1"/>
      <c r="B185" s="1"/>
      <c r="C185" s="2"/>
      <c r="D185" s="3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">
      <c r="A186" s="1"/>
      <c r="B186" s="1"/>
      <c r="C186" s="2"/>
      <c r="D186" s="3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">
      <c r="A187" s="1"/>
      <c r="B187" s="1"/>
      <c r="C187" s="2"/>
      <c r="D187" s="3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">
      <c r="A188" s="1"/>
      <c r="B188" s="1"/>
      <c r="C188" s="2"/>
      <c r="D188" s="3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">
      <c r="A189" s="1"/>
      <c r="B189" s="1"/>
      <c r="C189" s="2"/>
      <c r="D189" s="3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">
      <c r="A190" s="1"/>
      <c r="B190" s="1"/>
      <c r="C190" s="2"/>
      <c r="D190" s="3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">
      <c r="A191" s="1"/>
      <c r="B191" s="1"/>
      <c r="C191" s="2"/>
      <c r="D191" s="3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">
      <c r="A192" s="1"/>
      <c r="B192" s="1"/>
      <c r="C192" s="2"/>
      <c r="D192" s="3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">
      <c r="A193" s="1"/>
      <c r="B193" s="1"/>
      <c r="C193" s="2"/>
      <c r="D193" s="3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">
      <c r="A194" s="1"/>
      <c r="B194" s="1"/>
      <c r="C194" s="2"/>
      <c r="D194" s="3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">
      <c r="A195" s="1"/>
      <c r="B195" s="1"/>
      <c r="C195" s="2"/>
      <c r="D195" s="3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">
      <c r="A196" s="1"/>
      <c r="B196" s="1"/>
      <c r="C196" s="2"/>
      <c r="D196" s="3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">
      <c r="A197" s="1"/>
      <c r="B197" s="1"/>
      <c r="C197" s="2"/>
      <c r="D197" s="3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">
      <c r="A198" s="1"/>
      <c r="B198" s="1"/>
      <c r="C198" s="2"/>
      <c r="D198" s="3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">
      <c r="A199" s="1"/>
      <c r="B199" s="1"/>
      <c r="C199" s="2"/>
      <c r="D199" s="3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">
      <c r="A200" s="1"/>
      <c r="B200" s="1"/>
      <c r="C200" s="2"/>
      <c r="D200" s="3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">
      <c r="A201" s="1"/>
      <c r="B201" s="1"/>
      <c r="C201" s="2"/>
      <c r="D201" s="3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">
      <c r="A202" s="1"/>
      <c r="B202" s="1"/>
      <c r="C202" s="2"/>
      <c r="D202" s="3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">
      <c r="A203" s="1"/>
      <c r="B203" s="1"/>
      <c r="C203" s="2"/>
      <c r="D203" s="3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">
      <c r="A204" s="1"/>
      <c r="B204" s="1"/>
      <c r="C204" s="2"/>
      <c r="D204" s="3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">
      <c r="A205" s="1"/>
      <c r="B205" s="1"/>
      <c r="C205" s="2"/>
      <c r="D205" s="3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">
      <c r="A206" s="1"/>
      <c r="B206" s="1"/>
      <c r="C206" s="2"/>
      <c r="D206" s="3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">
      <c r="A207" s="1"/>
      <c r="B207" s="1"/>
      <c r="C207" s="2"/>
      <c r="D207" s="3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">
      <c r="A208" s="1"/>
      <c r="B208" s="1"/>
      <c r="C208" s="2"/>
      <c r="D208" s="3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">
      <c r="A209" s="1"/>
      <c r="B209" s="1"/>
      <c r="C209" s="2"/>
      <c r="D209" s="3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">
      <c r="A210" s="1"/>
      <c r="B210" s="1"/>
      <c r="C210" s="2"/>
      <c r="D210" s="3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">
      <c r="A211" s="1"/>
      <c r="B211" s="1"/>
      <c r="C211" s="2"/>
      <c r="D211" s="3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">
      <c r="A212" s="1"/>
      <c r="B212" s="1"/>
      <c r="C212" s="2"/>
      <c r="D212" s="3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">
      <c r="A213" s="1"/>
      <c r="B213" s="1"/>
      <c r="C213" s="2"/>
      <c r="D213" s="3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">
      <c r="A214" s="1"/>
      <c r="B214" s="1"/>
      <c r="C214" s="2"/>
      <c r="D214" s="3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">
      <c r="A215" s="1"/>
      <c r="B215" s="1"/>
      <c r="C215" s="2"/>
      <c r="D215" s="3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">
      <c r="A216" s="1"/>
      <c r="B216" s="1"/>
      <c r="C216" s="2"/>
      <c r="D216" s="3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">
      <c r="A217" s="1"/>
      <c r="B217" s="1"/>
      <c r="C217" s="2"/>
      <c r="D217" s="3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">
      <c r="A218" s="1"/>
      <c r="B218" s="1"/>
      <c r="C218" s="2"/>
      <c r="D218" s="3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">
      <c r="A219" s="1"/>
      <c r="B219" s="1"/>
      <c r="C219" s="2"/>
      <c r="D219" s="3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">
      <c r="A220" s="1"/>
      <c r="B220" s="1"/>
      <c r="C220" s="2"/>
      <c r="D220" s="3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">
      <c r="A221" s="1"/>
      <c r="B221" s="1"/>
      <c r="C221" s="2"/>
      <c r="D221" s="3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">
      <c r="A222" s="1"/>
      <c r="B222" s="1"/>
      <c r="C222" s="2"/>
      <c r="D222" s="3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">
      <c r="A223" s="1"/>
      <c r="B223" s="1"/>
      <c r="C223" s="2"/>
      <c r="D223" s="3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">
      <c r="A224" s="1"/>
      <c r="B224" s="1"/>
      <c r="C224" s="2"/>
      <c r="D224" s="3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">
      <c r="A225" s="1"/>
      <c r="B225" s="1"/>
      <c r="C225" s="2"/>
      <c r="D225" s="3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">
      <c r="A226" s="1"/>
      <c r="B226" s="1"/>
      <c r="C226" s="2"/>
      <c r="D226" s="3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">
      <c r="A227" s="1"/>
      <c r="B227" s="1"/>
      <c r="C227" s="2"/>
      <c r="D227" s="3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B228" s="1"/>
      <c r="C228" s="2"/>
      <c r="D228" s="3"/>
      <c r="E228" s="3"/>
      <c r="F228" s="3"/>
      <c r="G228" s="1"/>
    </row>
    <row r="229" spans="1:27" ht="15.75" customHeight="1" x14ac:dyDescent="0.2">
      <c r="B229" s="1"/>
      <c r="C229" s="1"/>
      <c r="D229" s="1"/>
      <c r="E229" s="1"/>
      <c r="F229" s="1"/>
      <c r="G229" s="1"/>
    </row>
    <row r="230" spans="1:27" ht="15.75" customHeight="1" x14ac:dyDescent="0.2"/>
    <row r="231" spans="1:27" ht="15.75" customHeight="1" x14ac:dyDescent="0.2"/>
    <row r="232" spans="1:27" ht="15.75" customHeight="1" x14ac:dyDescent="0.2"/>
    <row r="233" spans="1:27" ht="15.75" customHeight="1" x14ac:dyDescent="0.2"/>
    <row r="234" spans="1:27" ht="15.75" customHeight="1" x14ac:dyDescent="0.2"/>
    <row r="235" spans="1:27" ht="15.75" customHeight="1" x14ac:dyDescent="0.2"/>
    <row r="236" spans="1:27" ht="15.75" customHeight="1" x14ac:dyDescent="0.2"/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B24:E24"/>
    <mergeCell ref="B25:E25"/>
    <mergeCell ref="B26:E26"/>
    <mergeCell ref="A6:A18"/>
    <mergeCell ref="B19:F19"/>
    <mergeCell ref="B20:E20"/>
    <mergeCell ref="B21:E21"/>
    <mergeCell ref="B22:E22"/>
    <mergeCell ref="B23:E23"/>
    <mergeCell ref="B1:C1"/>
    <mergeCell ref="D1:F1"/>
    <mergeCell ref="B2:C2"/>
    <mergeCell ref="D2:F2"/>
    <mergeCell ref="B4:F4"/>
  </mergeCells>
  <printOptions horizontalCentered="1"/>
  <pageMargins left="0" right="0" top="0.39444444444444499" bottom="0.39444444444444499" header="0" footer="0"/>
  <pageSetup paperSize="9" fitToHeight="0" pageOrder="overThenDown" orientation="landscape" r:id="rId1"/>
  <headerFooter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D10" sqref="D10:E10"/>
    </sheetView>
  </sheetViews>
  <sheetFormatPr defaultColWidth="12.625" defaultRowHeight="15" customHeight="1" x14ac:dyDescent="0.2"/>
  <cols>
    <col min="1" max="1" width="3.75" customWidth="1"/>
    <col min="2" max="2" width="39.5" customWidth="1"/>
    <col min="3" max="5" width="12.25" customWidth="1"/>
    <col min="6" max="6" width="3.375" customWidth="1"/>
    <col min="7" max="7" width="13.125" customWidth="1"/>
    <col min="8" max="8" width="10.75" customWidth="1"/>
    <col min="9" max="9" width="17.625" customWidth="1"/>
    <col min="10" max="10" width="10.75" customWidth="1"/>
    <col min="11" max="11" width="51.5" hidden="1" customWidth="1"/>
    <col min="12" max="12" width="10.75" hidden="1" customWidth="1"/>
    <col min="13" max="26" width="8.625" customWidth="1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43" t="s">
        <v>1</v>
      </c>
      <c r="B2" s="144"/>
      <c r="C2" s="145">
        <f>Globalizadora!D2</f>
        <v>0</v>
      </c>
      <c r="D2" s="122"/>
      <c r="E2" s="146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2"/>
      <c r="B3" s="1"/>
      <c r="C3" s="2"/>
      <c r="D3" s="13"/>
      <c r="E3" s="14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214" t="s">
        <v>191</v>
      </c>
      <c r="B4" s="148"/>
      <c r="C4" s="148"/>
      <c r="D4" s="148"/>
      <c r="E4" s="149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5"/>
      <c r="B5" s="1"/>
      <c r="C5" s="2"/>
      <c r="D5" s="13"/>
      <c r="E5" s="14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50" t="s">
        <v>19</v>
      </c>
      <c r="B6" s="126"/>
      <c r="C6" s="126"/>
      <c r="D6" s="126"/>
      <c r="E6" s="151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6" t="s">
        <v>20</v>
      </c>
      <c r="B7" s="154" t="s">
        <v>21</v>
      </c>
      <c r="C7" s="130"/>
      <c r="D7" s="152"/>
      <c r="E7" s="153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6" t="s">
        <v>24</v>
      </c>
      <c r="B9" s="154" t="s">
        <v>25</v>
      </c>
      <c r="C9" s="130"/>
      <c r="D9" s="152"/>
      <c r="E9" s="153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6" t="s">
        <v>28</v>
      </c>
      <c r="B11" s="154" t="s">
        <v>29</v>
      </c>
      <c r="C11" s="130"/>
      <c r="D11" s="212"/>
      <c r="E11" s="153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7" t="s">
        <v>30</v>
      </c>
      <c r="B12" s="158"/>
      <c r="C12" s="159"/>
      <c r="D12" s="160"/>
      <c r="E12" s="161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5"/>
      <c r="B13" s="1"/>
      <c r="C13" s="2"/>
      <c r="D13" s="13"/>
      <c r="E13" s="14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.5" customHeight="1" x14ac:dyDescent="0.2">
      <c r="A15" s="162"/>
      <c r="B15" s="129"/>
      <c r="C15" s="129"/>
      <c r="D15" s="129"/>
      <c r="E15" s="153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.5" customHeight="1" x14ac:dyDescent="0.2">
      <c r="A17" s="162"/>
      <c r="B17" s="129"/>
      <c r="C17" s="129"/>
      <c r="D17" s="129"/>
      <c r="E17" s="153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34</v>
      </c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42</v>
      </c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.5" customHeight="1" x14ac:dyDescent="0.2">
      <c r="A21" s="162"/>
      <c r="B21" s="129"/>
      <c r="C21" s="129"/>
      <c r="D21" s="129"/>
      <c r="E21" s="153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.5" customHeight="1" x14ac:dyDescent="0.2">
      <c r="A25" s="162"/>
      <c r="B25" s="129"/>
      <c r="C25" s="129"/>
      <c r="D25" s="129"/>
      <c r="E25" s="153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.5" customHeight="1" x14ac:dyDescent="0.2">
      <c r="A27" s="162"/>
      <c r="B27" s="129"/>
      <c r="C27" s="129"/>
      <c r="D27" s="129"/>
      <c r="E27" s="153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64" t="s">
        <v>43</v>
      </c>
      <c r="B28" s="165"/>
      <c r="C28" s="165"/>
      <c r="D28" s="159"/>
      <c r="E28" s="1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22"/>
      <c r="B29" s="1"/>
      <c r="C29" s="2"/>
      <c r="D29" s="13"/>
      <c r="E29" s="14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2"/>
      <c r="G33" s="170"/>
      <c r="H33" s="171"/>
      <c r="I33" s="171"/>
      <c r="J33" s="1"/>
      <c r="K33" s="1" t="s">
        <v>163</v>
      </c>
      <c r="L33" s="1" t="s">
        <v>164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2"/>
      <c r="G34" s="1"/>
      <c r="H34" s="1"/>
      <c r="I34" s="1"/>
      <c r="J34" s="1"/>
      <c r="K34" s="1" t="s">
        <v>165</v>
      </c>
      <c r="L34" s="1">
        <v>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24" t="s">
        <v>53</v>
      </c>
      <c r="B35" s="27" t="s">
        <v>54</v>
      </c>
      <c r="C35" s="172">
        <v>0</v>
      </c>
      <c r="D35" s="174">
        <v>0.2</v>
      </c>
      <c r="E35" s="10">
        <f>E28*D35*C35</f>
        <v>0</v>
      </c>
      <c r="F35" s="2"/>
      <c r="G35" s="1"/>
      <c r="H35" s="1"/>
      <c r="I35" s="1"/>
      <c r="J35" s="1"/>
      <c r="K35" s="1" t="s">
        <v>166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f>(((E28*1.14285714)*D35)-(E28*D35))*C35</f>
        <v>0</v>
      </c>
      <c r="F36" s="2"/>
      <c r="G36" s="170"/>
      <c r="H36" s="171"/>
      <c r="I36" s="171"/>
      <c r="J36" s="1"/>
      <c r="K36" s="1" t="s">
        <v>167</v>
      </c>
      <c r="L36" s="1" t="s">
        <v>164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2"/>
      <c r="G37" s="1"/>
      <c r="H37" s="1"/>
      <c r="I37" s="1"/>
      <c r="J37" s="1"/>
      <c r="K37" s="1" t="s">
        <v>168</v>
      </c>
      <c r="L37" s="1"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2"/>
      <c r="G38" s="1"/>
      <c r="H38" s="1"/>
      <c r="I38" s="1"/>
      <c r="J38" s="1"/>
      <c r="K38" s="1" t="s">
        <v>169</v>
      </c>
      <c r="L38" s="1">
        <v>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2"/>
      <c r="G39" s="1"/>
      <c r="H39" s="1"/>
      <c r="I39" s="1"/>
      <c r="J39" s="1"/>
      <c r="K39" s="1"/>
      <c r="L39" s="1">
        <v>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2"/>
      <c r="G40" s="1"/>
      <c r="H40" s="1"/>
      <c r="I40" s="1"/>
      <c r="J40" s="1"/>
      <c r="K40" s="1"/>
      <c r="L40" s="1">
        <v>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64" t="s">
        <v>67</v>
      </c>
      <c r="B43" s="165"/>
      <c r="C43" s="165"/>
      <c r="D43" s="159"/>
      <c r="E43" s="11">
        <f>SUM(E32:E42)</f>
        <v>0</v>
      </c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2"/>
      <c r="B44" s="1"/>
      <c r="C44" s="2"/>
      <c r="D44" s="13"/>
      <c r="E44" s="14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79" t="s">
        <v>69</v>
      </c>
      <c r="B46" s="165"/>
      <c r="C46" s="165"/>
      <c r="D46" s="165"/>
      <c r="E46" s="16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.5" customHeight="1" x14ac:dyDescent="0.2">
      <c r="A47" s="180"/>
      <c r="B47" s="171"/>
      <c r="C47" s="171"/>
      <c r="D47" s="171"/>
      <c r="E47" s="18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71">
        <f>E43*D50</f>
        <v>0</v>
      </c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213">
        <f t="shared" si="1"/>
        <v>0</v>
      </c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64" t="s">
        <v>76</v>
      </c>
      <c r="B54" s="165"/>
      <c r="C54" s="165"/>
      <c r="D54" s="159"/>
      <c r="E54" s="73">
        <f>SUM(E50,E53)</f>
        <v>0</v>
      </c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.5" customHeight="1" x14ac:dyDescent="0.2">
      <c r="A55" s="180"/>
      <c r="B55" s="171"/>
      <c r="C55" s="171"/>
      <c r="D55" s="171"/>
      <c r="E55" s="18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.5" customHeight="1" x14ac:dyDescent="0.2">
      <c r="A67" s="180"/>
      <c r="B67" s="171"/>
      <c r="C67" s="171"/>
      <c r="D67" s="171"/>
      <c r="E67" s="18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>
        <f>C70*E23*E22</f>
        <v>0</v>
      </c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86"/>
      <c r="B71" s="27" t="s">
        <v>92</v>
      </c>
      <c r="C71" s="173"/>
      <c r="D71" s="173"/>
      <c r="E71" s="70">
        <f>IF(C70=0,0,-(E32*D70))</f>
        <v>0</v>
      </c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>
        <f>C73*E24</f>
        <v>0</v>
      </c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7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2">
        <v>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64" t="s">
        <v>97</v>
      </c>
      <c r="B78" s="165"/>
      <c r="C78" s="165"/>
      <c r="D78" s="159"/>
      <c r="E78" s="73">
        <f>SUM(E72,E75,E76:E77)</f>
        <v>0</v>
      </c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.5" customHeight="1" x14ac:dyDescent="0.2">
      <c r="A79" s="180"/>
      <c r="B79" s="171"/>
      <c r="C79" s="171"/>
      <c r="D79" s="171"/>
      <c r="E79" s="18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64" t="s">
        <v>103</v>
      </c>
      <c r="B85" s="165"/>
      <c r="C85" s="165"/>
      <c r="D85" s="159"/>
      <c r="E85" s="11">
        <f>SUM(E82:E84)</f>
        <v>0</v>
      </c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2"/>
      <c r="B86" s="1"/>
      <c r="C86" s="2"/>
      <c r="D86" s="13"/>
      <c r="E86" s="14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2"/>
      <c r="G88" s="170"/>
      <c r="H88" s="171"/>
      <c r="I88" s="171"/>
      <c r="J88" s="1"/>
      <c r="K88" s="1" t="s">
        <v>167</v>
      </c>
      <c r="L88" s="1" t="s">
        <v>164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2"/>
      <c r="G89" s="191"/>
      <c r="H89" s="171"/>
      <c r="I89" s="171"/>
      <c r="J89" s="1"/>
      <c r="K89" s="1" t="s">
        <v>44</v>
      </c>
      <c r="L89" s="1">
        <v>1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2"/>
      <c r="G90" s="1"/>
      <c r="H90" s="1"/>
      <c r="I90" s="1"/>
      <c r="J90" s="1"/>
      <c r="K90" s="1" t="s">
        <v>170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2"/>
      <c r="G91" s="1"/>
      <c r="H91" s="1"/>
      <c r="I91" s="1"/>
      <c r="J91" s="1"/>
      <c r="K91" s="1" t="s">
        <v>171</v>
      </c>
      <c r="L91" s="1">
        <v>1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2"/>
      <c r="G92" s="1"/>
      <c r="H92" s="1"/>
      <c r="I92" s="1"/>
      <c r="J92" s="1"/>
      <c r="K92" s="1"/>
      <c r="L92" s="1">
        <v>1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2"/>
      <c r="G94" s="1"/>
      <c r="H94" s="1"/>
      <c r="I94" s="1"/>
      <c r="J94" s="1"/>
      <c r="K94" s="1"/>
      <c r="L94" s="1">
        <v>1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64" t="s">
        <v>112</v>
      </c>
      <c r="B95" s="165"/>
      <c r="C95" s="165"/>
      <c r="D95" s="159"/>
      <c r="E95" s="11">
        <f>SUM(E89:E94)</f>
        <v>0</v>
      </c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2"/>
      <c r="B96" s="1"/>
      <c r="C96" s="2"/>
      <c r="D96" s="13"/>
      <c r="E96" s="14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79" t="s">
        <v>114</v>
      </c>
      <c r="B98" s="165"/>
      <c r="C98" s="165"/>
      <c r="D98" s="165"/>
      <c r="E98" s="16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.5" customHeight="1" x14ac:dyDescent="0.2">
      <c r="A99" s="180"/>
      <c r="B99" s="171"/>
      <c r="C99" s="171"/>
      <c r="D99" s="171"/>
      <c r="E99" s="18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.5" customHeight="1" x14ac:dyDescent="0.2">
      <c r="A109" s="180"/>
      <c r="B109" s="171"/>
      <c r="C109" s="171"/>
      <c r="D109" s="171"/>
      <c r="E109" s="18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24" t="s">
        <v>47</v>
      </c>
      <c r="B112" s="169" t="s">
        <v>126</v>
      </c>
      <c r="C112" s="130"/>
      <c r="D112" s="43">
        <v>15</v>
      </c>
      <c r="E112" s="10">
        <f>(E28*1.5)*D112</f>
        <v>0</v>
      </c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64" t="s">
        <v>127</v>
      </c>
      <c r="B113" s="165"/>
      <c r="C113" s="159"/>
      <c r="D113" s="7">
        <f t="shared" ref="D113:E113" si="6">SUM(D112)</f>
        <v>15</v>
      </c>
      <c r="E113" s="11">
        <f t="shared" si="6"/>
        <v>0</v>
      </c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.5" customHeight="1" x14ac:dyDescent="0.2">
      <c r="A114" s="200"/>
      <c r="B114" s="126"/>
      <c r="C114" s="126"/>
      <c r="D114" s="126"/>
      <c r="E114" s="15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64" t="s">
        <v>132</v>
      </c>
      <c r="B120" s="165"/>
      <c r="C120" s="165"/>
      <c r="D120" s="159"/>
      <c r="E120" s="11">
        <f>SUM(E117:E119)</f>
        <v>0</v>
      </c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2"/>
      <c r="B121" s="1"/>
      <c r="C121" s="2"/>
      <c r="D121" s="13"/>
      <c r="E121" s="14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64" t="s">
        <v>138</v>
      </c>
      <c r="B128" s="165"/>
      <c r="C128" s="165"/>
      <c r="D128" s="159"/>
      <c r="E128" s="11">
        <f>SUM(E124:E127)</f>
        <v>0</v>
      </c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2"/>
      <c r="B129" s="1"/>
      <c r="C129" s="2"/>
      <c r="D129" s="13"/>
      <c r="E129" s="14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2"/>
      <c r="B140" s="1"/>
      <c r="C140" s="2"/>
      <c r="D140" s="13"/>
      <c r="E140" s="14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95" t="s">
        <v>153</v>
      </c>
      <c r="B141" s="196"/>
      <c r="C141" s="196"/>
      <c r="D141" s="196"/>
      <c r="E141" s="197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92" t="s">
        <v>160</v>
      </c>
      <c r="B148" s="193"/>
      <c r="C148" s="193"/>
      <c r="D148" s="194"/>
      <c r="E148" s="50">
        <f>(SUM(E142:E146)+E132+E133)/(1-D138)</f>
        <v>0</v>
      </c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2"/>
      <c r="B149" s="1"/>
      <c r="C149" s="2"/>
      <c r="D149" s="13"/>
      <c r="E149" s="14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95" t="s">
        <v>10</v>
      </c>
      <c r="B150" s="196"/>
      <c r="C150" s="196"/>
      <c r="D150" s="196"/>
      <c r="E150" s="197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2" si="8">D50</f>
        <v>0</v>
      </c>
      <c r="E152" s="49">
        <f t="shared" si="8"/>
        <v>0</v>
      </c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ref="D153:E153" si="9">D51</f>
        <v>0</v>
      </c>
      <c r="E153" s="49">
        <f t="shared" si="9"/>
        <v>0</v>
      </c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ref="D154:E154" si="10">D52</f>
        <v>0</v>
      </c>
      <c r="E154" s="49">
        <f t="shared" si="10"/>
        <v>0</v>
      </c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11">D91+D94</f>
        <v>0</v>
      </c>
      <c r="E155" s="49">
        <f t="shared" si="11"/>
        <v>0</v>
      </c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f>IF(D60=0.01,0.0739,IF(D60=0.02,0.076,IF(D60=0.03,0.0782,0)))</f>
        <v>0</v>
      </c>
      <c r="E156" s="49">
        <f>E43*D156</f>
        <v>0</v>
      </c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92" t="s">
        <v>18</v>
      </c>
      <c r="B157" s="193"/>
      <c r="C157" s="194"/>
      <c r="D157" s="52">
        <f t="shared" ref="D157:E157" si="12">SUM(D152:D156)</f>
        <v>0</v>
      </c>
      <c r="E157" s="50">
        <f t="shared" si="12"/>
        <v>0</v>
      </c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2"/>
      <c r="B158" s="1"/>
      <c r="C158" s="2"/>
      <c r="D158" s="13"/>
      <c r="E158" s="14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82"/>
      <c r="B159" s="83"/>
      <c r="C159" s="83"/>
      <c r="D159" s="83"/>
      <c r="E159" s="83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51.75" customHeight="1" x14ac:dyDescent="0.2">
      <c r="A160" s="65"/>
      <c r="B160" s="66"/>
      <c r="C160" s="83"/>
      <c r="D160" s="83"/>
      <c r="E160" s="83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9" customHeight="1" x14ac:dyDescent="0.2">
      <c r="A161" s="65"/>
      <c r="B161" s="66"/>
      <c r="C161" s="83"/>
      <c r="D161" s="83"/>
      <c r="E161" s="83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6.25" customHeight="1" x14ac:dyDescent="0.2">
      <c r="A162" s="65"/>
      <c r="B162" s="66"/>
      <c r="C162" s="83"/>
      <c r="D162" s="83"/>
      <c r="E162" s="83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65"/>
      <c r="B163" s="66"/>
      <c r="C163" s="83"/>
      <c r="D163" s="83"/>
      <c r="E163" s="83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65"/>
      <c r="B164" s="66"/>
      <c r="C164" s="83"/>
      <c r="D164" s="83"/>
      <c r="E164" s="83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65"/>
      <c r="B165" s="66"/>
      <c r="C165" s="83"/>
      <c r="D165" s="83"/>
      <c r="E165" s="83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58"/>
      <c r="B166" s="59"/>
      <c r="C166" s="60"/>
      <c r="D166" s="61"/>
      <c r="E166" s="6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2"/>
      <c r="B167" s="1"/>
      <c r="C167" s="2"/>
      <c r="D167" s="13"/>
      <c r="E167" s="14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2"/>
      <c r="B168" s="1"/>
      <c r="C168" s="2"/>
      <c r="D168" s="13"/>
      <c r="E168" s="14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2"/>
      <c r="B169" s="1"/>
      <c r="C169" s="2"/>
      <c r="D169" s="13"/>
      <c r="E169" s="14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2"/>
      <c r="B170" s="1"/>
      <c r="C170" s="2"/>
      <c r="D170" s="13"/>
      <c r="E170" s="14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2"/>
      <c r="B171" s="1"/>
      <c r="C171" s="2"/>
      <c r="D171" s="13"/>
      <c r="E171" s="14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2"/>
      <c r="B172" s="1"/>
      <c r="C172" s="2"/>
      <c r="D172" s="13"/>
      <c r="E172" s="14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2"/>
      <c r="B173" s="1"/>
      <c r="C173" s="2"/>
      <c r="D173" s="13"/>
      <c r="E173" s="14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2"/>
      <c r="B174" s="1"/>
      <c r="C174" s="2"/>
      <c r="D174" s="13"/>
      <c r="E174" s="14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2"/>
      <c r="B175" s="1"/>
      <c r="C175" s="2"/>
      <c r="D175" s="13"/>
      <c r="E175" s="14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2"/>
      <c r="B176" s="1"/>
      <c r="C176" s="2"/>
      <c r="D176" s="13"/>
      <c r="E176" s="14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2"/>
      <c r="B177" s="1"/>
      <c r="C177" s="2"/>
      <c r="D177" s="13"/>
      <c r="E177" s="14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2"/>
      <c r="B178" s="1"/>
      <c r="C178" s="2"/>
      <c r="D178" s="13"/>
      <c r="E178" s="14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2"/>
      <c r="B179" s="1"/>
      <c r="C179" s="2"/>
      <c r="D179" s="13"/>
      <c r="E179" s="14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2"/>
      <c r="B180" s="1"/>
      <c r="C180" s="2"/>
      <c r="D180" s="13"/>
      <c r="E180" s="14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2"/>
      <c r="B181" s="1"/>
      <c r="C181" s="2"/>
      <c r="D181" s="13"/>
      <c r="E181" s="14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2"/>
      <c r="B182" s="1"/>
      <c r="C182" s="2"/>
      <c r="D182" s="13"/>
      <c r="E182" s="14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2"/>
      <c r="B183" s="1"/>
      <c r="C183" s="2"/>
      <c r="D183" s="13"/>
      <c r="E183" s="14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2"/>
      <c r="B184" s="1"/>
      <c r="C184" s="2"/>
      <c r="D184" s="13"/>
      <c r="E184" s="14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2"/>
      <c r="B185" s="1"/>
      <c r="C185" s="2"/>
      <c r="D185" s="13"/>
      <c r="E185" s="14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2"/>
      <c r="B186" s="1"/>
      <c r="C186" s="2"/>
      <c r="D186" s="13"/>
      <c r="E186" s="14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2"/>
      <c r="B187" s="1"/>
      <c r="C187" s="2"/>
      <c r="D187" s="13"/>
      <c r="E187" s="14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2"/>
      <c r="B188" s="1"/>
      <c r="C188" s="2"/>
      <c r="D188" s="13"/>
      <c r="E188" s="14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2"/>
      <c r="B189" s="1"/>
      <c r="C189" s="2"/>
      <c r="D189" s="13"/>
      <c r="E189" s="14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2"/>
      <c r="B190" s="1"/>
      <c r="C190" s="2"/>
      <c r="D190" s="13"/>
      <c r="E190" s="14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2"/>
      <c r="B191" s="1"/>
      <c r="C191" s="2"/>
      <c r="D191" s="13"/>
      <c r="E191" s="14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2"/>
      <c r="B192" s="1"/>
      <c r="C192" s="2"/>
      <c r="D192" s="13"/>
      <c r="E192" s="14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2"/>
      <c r="B193" s="1"/>
      <c r="C193" s="2"/>
      <c r="D193" s="13"/>
      <c r="E193" s="14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2"/>
      <c r="B194" s="1"/>
      <c r="C194" s="2"/>
      <c r="D194" s="13"/>
      <c r="E194" s="14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2"/>
      <c r="B195" s="1"/>
      <c r="C195" s="2"/>
      <c r="D195" s="13"/>
      <c r="E195" s="14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2"/>
      <c r="B196" s="1"/>
      <c r="C196" s="2"/>
      <c r="D196" s="13"/>
      <c r="E196" s="14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2"/>
      <c r="B197" s="1"/>
      <c r="C197" s="2"/>
      <c r="D197" s="13"/>
      <c r="E197" s="14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2"/>
      <c r="B198" s="1"/>
      <c r="C198" s="2"/>
      <c r="D198" s="13"/>
      <c r="E198" s="14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2"/>
      <c r="B199" s="1"/>
      <c r="C199" s="2"/>
      <c r="D199" s="13"/>
      <c r="E199" s="14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2"/>
      <c r="B200" s="1"/>
      <c r="C200" s="2"/>
      <c r="D200" s="13"/>
      <c r="E200" s="14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2"/>
      <c r="B201" s="1"/>
      <c r="C201" s="2"/>
      <c r="D201" s="13"/>
      <c r="E201" s="14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2"/>
      <c r="B202" s="1"/>
      <c r="C202" s="2"/>
      <c r="D202" s="13"/>
      <c r="E202" s="14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2"/>
      <c r="B203" s="1"/>
      <c r="C203" s="2"/>
      <c r="D203" s="13"/>
      <c r="E203" s="14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2"/>
      <c r="B204" s="1"/>
      <c r="C204" s="2"/>
      <c r="D204" s="13"/>
      <c r="E204" s="14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2"/>
      <c r="B205" s="1"/>
      <c r="C205" s="2"/>
      <c r="D205" s="13"/>
      <c r="E205" s="14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2"/>
      <c r="B206" s="1"/>
      <c r="C206" s="2"/>
      <c r="D206" s="13"/>
      <c r="E206" s="14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2"/>
      <c r="B207" s="1"/>
      <c r="C207" s="2"/>
      <c r="D207" s="13"/>
      <c r="E207" s="14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2"/>
      <c r="B208" s="1"/>
      <c r="C208" s="2"/>
      <c r="D208" s="13"/>
      <c r="E208" s="14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2"/>
      <c r="B209" s="1"/>
      <c r="C209" s="2"/>
      <c r="D209" s="13"/>
      <c r="E209" s="14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2"/>
      <c r="B210" s="1"/>
      <c r="C210" s="2"/>
      <c r="D210" s="13"/>
      <c r="E210" s="14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2"/>
      <c r="B211" s="1"/>
      <c r="C211" s="2"/>
      <c r="D211" s="13"/>
      <c r="E211" s="14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2"/>
      <c r="B212" s="1"/>
      <c r="C212" s="2"/>
      <c r="D212" s="13"/>
      <c r="E212" s="14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2"/>
      <c r="B213" s="1"/>
      <c r="C213" s="2"/>
      <c r="D213" s="13"/>
      <c r="E213" s="14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2"/>
      <c r="B214" s="1"/>
      <c r="C214" s="2"/>
      <c r="D214" s="13"/>
      <c r="E214" s="14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2"/>
      <c r="B215" s="1"/>
      <c r="C215" s="2"/>
      <c r="D215" s="13"/>
      <c r="E215" s="14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2"/>
      <c r="B216" s="1"/>
      <c r="C216" s="2"/>
      <c r="D216" s="13"/>
      <c r="E216" s="14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2"/>
      <c r="B217" s="1"/>
      <c r="C217" s="2"/>
      <c r="D217" s="13"/>
      <c r="E217" s="14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2"/>
      <c r="B218" s="1"/>
      <c r="C218" s="2"/>
      <c r="D218" s="13"/>
      <c r="E218" s="14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2"/>
      <c r="B219" s="1"/>
      <c r="C219" s="2"/>
      <c r="D219" s="13"/>
      <c r="E219" s="14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2"/>
      <c r="B220" s="1"/>
      <c r="C220" s="2"/>
      <c r="D220" s="13"/>
      <c r="E220" s="14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2"/>
      <c r="B221" s="1"/>
      <c r="C221" s="2"/>
      <c r="D221" s="13"/>
      <c r="E221" s="14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2"/>
      <c r="B222" s="1"/>
      <c r="C222" s="2"/>
      <c r="D222" s="13"/>
      <c r="E222" s="14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2"/>
      <c r="B223" s="1"/>
      <c r="C223" s="2"/>
      <c r="D223" s="13"/>
      <c r="E223" s="14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2"/>
      <c r="B224" s="1"/>
      <c r="C224" s="2"/>
      <c r="D224" s="13"/>
      <c r="E224" s="14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2"/>
      <c r="B225" s="1"/>
      <c r="C225" s="2"/>
      <c r="D225" s="13"/>
      <c r="E225" s="14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2"/>
      <c r="B226" s="1"/>
      <c r="C226" s="2"/>
      <c r="D226" s="13"/>
      <c r="E226" s="14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2"/>
      <c r="B227" s="1"/>
      <c r="C227" s="2"/>
      <c r="D227" s="13"/>
      <c r="E227" s="14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2"/>
      <c r="B228" s="1"/>
      <c r="C228" s="2"/>
      <c r="D228" s="13"/>
      <c r="E228" s="14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2"/>
      <c r="B229" s="1"/>
      <c r="C229" s="2"/>
      <c r="D229" s="13"/>
      <c r="E229" s="14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2"/>
      <c r="B230" s="1"/>
      <c r="C230" s="2"/>
      <c r="D230" s="13"/>
      <c r="E230" s="14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2"/>
      <c r="B231" s="1"/>
      <c r="C231" s="2"/>
      <c r="D231" s="13"/>
      <c r="E231" s="14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2"/>
      <c r="B232" s="1"/>
      <c r="C232" s="2"/>
      <c r="D232" s="13"/>
      <c r="E232" s="14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2"/>
      <c r="B233" s="1"/>
      <c r="C233" s="2"/>
      <c r="D233" s="13"/>
      <c r="E233" s="14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2"/>
      <c r="B234" s="1"/>
      <c r="C234" s="2"/>
      <c r="D234" s="13"/>
      <c r="E234" s="14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2"/>
      <c r="B235" s="1"/>
      <c r="C235" s="2"/>
      <c r="D235" s="13"/>
      <c r="E235" s="14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2"/>
      <c r="B236" s="1"/>
      <c r="C236" s="2"/>
      <c r="D236" s="13"/>
      <c r="E236" s="14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2"/>
      <c r="B237" s="1"/>
      <c r="C237" s="2"/>
      <c r="D237" s="13"/>
      <c r="E237" s="14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2"/>
      <c r="B238" s="1"/>
      <c r="C238" s="2"/>
      <c r="D238" s="13"/>
      <c r="E238" s="14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2"/>
      <c r="B239" s="1"/>
      <c r="C239" s="2"/>
      <c r="D239" s="13"/>
      <c r="E239" s="14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2"/>
      <c r="B240" s="1"/>
      <c r="C240" s="2"/>
      <c r="D240" s="13"/>
      <c r="E240" s="14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2"/>
      <c r="B241" s="1"/>
      <c r="C241" s="2"/>
      <c r="D241" s="13"/>
      <c r="E241" s="14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2"/>
      <c r="B242" s="1"/>
      <c r="C242" s="2"/>
      <c r="D242" s="13"/>
      <c r="E242" s="14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2"/>
      <c r="B243" s="1"/>
      <c r="C243" s="2"/>
      <c r="D243" s="13"/>
      <c r="E243" s="14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2"/>
      <c r="B244" s="1"/>
      <c r="C244" s="2"/>
      <c r="D244" s="13"/>
      <c r="E244" s="14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2"/>
      <c r="B245" s="1"/>
      <c r="C245" s="2"/>
      <c r="D245" s="13"/>
      <c r="E245" s="14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2"/>
      <c r="B246" s="1"/>
      <c r="C246" s="2"/>
      <c r="D246" s="13"/>
      <c r="E246" s="14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2"/>
      <c r="B247" s="1"/>
      <c r="C247" s="2"/>
      <c r="D247" s="13"/>
      <c r="E247" s="14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2"/>
      <c r="B248" s="1"/>
      <c r="C248" s="2"/>
      <c r="D248" s="13"/>
      <c r="E248" s="14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2"/>
      <c r="B249" s="1"/>
      <c r="C249" s="2"/>
      <c r="D249" s="13"/>
      <c r="E249" s="14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2"/>
      <c r="B250" s="1"/>
      <c r="C250" s="2"/>
      <c r="D250" s="13"/>
      <c r="E250" s="14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2"/>
      <c r="B251" s="1"/>
      <c r="C251" s="2"/>
      <c r="D251" s="13"/>
      <c r="E251" s="14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2"/>
      <c r="B252" s="1"/>
      <c r="C252" s="2"/>
      <c r="D252" s="13"/>
      <c r="E252" s="14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2"/>
      <c r="B253" s="1"/>
      <c r="C253" s="2"/>
      <c r="D253" s="13"/>
      <c r="E253" s="14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2"/>
      <c r="B254" s="1"/>
      <c r="C254" s="2"/>
      <c r="D254" s="13"/>
      <c r="E254" s="14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2"/>
      <c r="B255" s="1"/>
      <c r="C255" s="2"/>
      <c r="D255" s="13"/>
      <c r="E255" s="14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2"/>
      <c r="B256" s="1"/>
      <c r="C256" s="2"/>
      <c r="D256" s="13"/>
      <c r="E256" s="14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2"/>
      <c r="B257" s="1"/>
      <c r="C257" s="2"/>
      <c r="D257" s="13"/>
      <c r="E257" s="14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2"/>
      <c r="B258" s="1"/>
      <c r="C258" s="2"/>
      <c r="D258" s="13"/>
      <c r="E258" s="14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2"/>
      <c r="B259" s="1"/>
      <c r="C259" s="2"/>
      <c r="D259" s="13"/>
      <c r="E259" s="14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2"/>
      <c r="B260" s="1"/>
      <c r="C260" s="2"/>
      <c r="D260" s="13"/>
      <c r="E260" s="14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2"/>
      <c r="B261" s="1"/>
      <c r="C261" s="2"/>
      <c r="D261" s="13"/>
      <c r="E261" s="14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2"/>
      <c r="B262" s="1"/>
      <c r="C262" s="2"/>
      <c r="D262" s="13"/>
      <c r="E262" s="14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2"/>
      <c r="B263" s="1"/>
      <c r="C263" s="2"/>
      <c r="D263" s="13"/>
      <c r="E263" s="14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2"/>
      <c r="B264" s="1"/>
      <c r="C264" s="2"/>
      <c r="D264" s="13"/>
      <c r="E264" s="14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2"/>
      <c r="B265" s="1"/>
      <c r="C265" s="2"/>
      <c r="D265" s="13"/>
      <c r="E265" s="14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2"/>
      <c r="B266" s="1"/>
      <c r="C266" s="2"/>
      <c r="D266" s="13"/>
      <c r="E266" s="14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2"/>
      <c r="B267" s="1"/>
      <c r="C267" s="2"/>
      <c r="D267" s="13"/>
      <c r="E267" s="14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2"/>
      <c r="B268" s="1"/>
      <c r="C268" s="2"/>
      <c r="D268" s="13"/>
      <c r="E268" s="14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2"/>
      <c r="B269" s="1"/>
      <c r="C269" s="2"/>
      <c r="D269" s="13"/>
      <c r="E269" s="14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2"/>
      <c r="B270" s="1"/>
      <c r="C270" s="2"/>
      <c r="D270" s="13"/>
      <c r="E270" s="14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2"/>
      <c r="B271" s="1"/>
      <c r="C271" s="2"/>
      <c r="D271" s="13"/>
      <c r="E271" s="14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2"/>
      <c r="B272" s="1"/>
      <c r="C272" s="2"/>
      <c r="D272" s="13"/>
      <c r="E272" s="14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2"/>
      <c r="B273" s="1"/>
      <c r="C273" s="2"/>
      <c r="D273" s="13"/>
      <c r="E273" s="14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2"/>
      <c r="B274" s="1"/>
      <c r="C274" s="2"/>
      <c r="D274" s="13"/>
      <c r="E274" s="14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2"/>
      <c r="B275" s="1"/>
      <c r="C275" s="2"/>
      <c r="D275" s="13"/>
      <c r="E275" s="14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2"/>
      <c r="B276" s="1"/>
      <c r="C276" s="2"/>
      <c r="D276" s="13"/>
      <c r="E276" s="14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2"/>
      <c r="B277" s="1"/>
      <c r="C277" s="2"/>
      <c r="D277" s="13"/>
      <c r="E277" s="14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2"/>
      <c r="B278" s="1"/>
      <c r="C278" s="2"/>
      <c r="D278" s="13"/>
      <c r="E278" s="14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2"/>
      <c r="B279" s="1"/>
      <c r="C279" s="2"/>
      <c r="D279" s="13"/>
      <c r="E279" s="14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2"/>
      <c r="B280" s="1"/>
      <c r="C280" s="2"/>
      <c r="D280" s="13"/>
      <c r="E280" s="14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2"/>
      <c r="B281" s="1"/>
      <c r="C281" s="2"/>
      <c r="D281" s="13"/>
      <c r="E281" s="14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2"/>
      <c r="B282" s="1"/>
      <c r="C282" s="2"/>
      <c r="D282" s="13"/>
      <c r="E282" s="14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2"/>
      <c r="B283" s="1"/>
      <c r="C283" s="2"/>
      <c r="D283" s="13"/>
      <c r="E283" s="14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2"/>
      <c r="B284" s="1"/>
      <c r="C284" s="2"/>
      <c r="D284" s="13"/>
      <c r="E284" s="14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2"/>
      <c r="B285" s="1"/>
      <c r="C285" s="2"/>
      <c r="D285" s="13"/>
      <c r="E285" s="14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2"/>
      <c r="B286" s="1"/>
      <c r="C286" s="2"/>
      <c r="D286" s="13"/>
      <c r="E286" s="14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2"/>
      <c r="B287" s="1"/>
      <c r="C287" s="2"/>
      <c r="D287" s="13"/>
      <c r="E287" s="14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2"/>
      <c r="B288" s="1"/>
      <c r="C288" s="2"/>
      <c r="D288" s="13"/>
      <c r="E288" s="14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2"/>
      <c r="B289" s="1"/>
      <c r="C289" s="2"/>
      <c r="D289" s="13"/>
      <c r="E289" s="14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2"/>
      <c r="B290" s="1"/>
      <c r="C290" s="2"/>
      <c r="D290" s="13"/>
      <c r="E290" s="14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2"/>
      <c r="B291" s="1"/>
      <c r="C291" s="2"/>
      <c r="D291" s="13"/>
      <c r="E291" s="14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2"/>
      <c r="B292" s="1"/>
      <c r="C292" s="2"/>
      <c r="D292" s="13"/>
      <c r="E292" s="14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2"/>
      <c r="B293" s="1"/>
      <c r="C293" s="2"/>
      <c r="D293" s="13"/>
      <c r="E293" s="14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2"/>
      <c r="B294" s="1"/>
      <c r="C294" s="2"/>
      <c r="D294" s="13"/>
      <c r="E294" s="14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2"/>
      <c r="B295" s="1"/>
      <c r="C295" s="2"/>
      <c r="D295" s="13"/>
      <c r="E295" s="14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2"/>
      <c r="B296" s="1"/>
      <c r="C296" s="2"/>
      <c r="D296" s="13"/>
      <c r="E296" s="14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2"/>
      <c r="B297" s="1"/>
      <c r="C297" s="2"/>
      <c r="D297" s="13"/>
      <c r="E297" s="14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2"/>
      <c r="B298" s="1"/>
      <c r="C298" s="2"/>
      <c r="D298" s="13"/>
      <c r="E298" s="14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2"/>
      <c r="B299" s="1"/>
      <c r="C299" s="2"/>
      <c r="D299" s="13"/>
      <c r="E299" s="14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2"/>
      <c r="B300" s="1"/>
      <c r="C300" s="2"/>
      <c r="D300" s="13"/>
      <c r="E300" s="14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2"/>
      <c r="B301" s="1"/>
      <c r="C301" s="2"/>
      <c r="D301" s="13"/>
      <c r="E301" s="14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2"/>
      <c r="B302" s="1"/>
      <c r="C302" s="2"/>
      <c r="D302" s="13"/>
      <c r="E302" s="14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2"/>
      <c r="B303" s="1"/>
      <c r="C303" s="2"/>
      <c r="D303" s="13"/>
      <c r="E303" s="14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2"/>
      <c r="B304" s="1"/>
      <c r="C304" s="2"/>
      <c r="D304" s="13"/>
      <c r="E304" s="14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2"/>
      <c r="B305" s="1"/>
      <c r="C305" s="2"/>
      <c r="D305" s="13"/>
      <c r="E305" s="14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2"/>
      <c r="B306" s="1"/>
      <c r="C306" s="2"/>
      <c r="D306" s="13"/>
      <c r="E306" s="14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2"/>
      <c r="B307" s="1"/>
      <c r="C307" s="2"/>
      <c r="D307" s="13"/>
      <c r="E307" s="14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2"/>
      <c r="B308" s="1"/>
      <c r="C308" s="2"/>
      <c r="D308" s="13"/>
      <c r="E308" s="14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2"/>
      <c r="B309" s="1"/>
      <c r="C309" s="2"/>
      <c r="D309" s="13"/>
      <c r="E309" s="14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2"/>
      <c r="B310" s="1"/>
      <c r="C310" s="2"/>
      <c r="D310" s="13"/>
      <c r="E310" s="14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2"/>
      <c r="B311" s="1"/>
      <c r="C311" s="2"/>
      <c r="D311" s="13"/>
      <c r="E311" s="14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2"/>
      <c r="B312" s="1"/>
      <c r="C312" s="2"/>
      <c r="D312" s="13"/>
      <c r="E312" s="14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2"/>
      <c r="B313" s="1"/>
      <c r="C313" s="2"/>
      <c r="D313" s="13"/>
      <c r="E313" s="14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2"/>
      <c r="B314" s="1"/>
      <c r="C314" s="2"/>
      <c r="D314" s="13"/>
      <c r="E314" s="14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2"/>
      <c r="B315" s="1"/>
      <c r="C315" s="2"/>
      <c r="D315" s="13"/>
      <c r="E315" s="14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2"/>
      <c r="B316" s="1"/>
      <c r="C316" s="2"/>
      <c r="D316" s="13"/>
      <c r="E316" s="14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2"/>
      <c r="B317" s="1"/>
      <c r="C317" s="2"/>
      <c r="D317" s="13"/>
      <c r="E317" s="14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2"/>
      <c r="B318" s="1"/>
      <c r="C318" s="2"/>
      <c r="D318" s="13"/>
      <c r="E318" s="14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2"/>
      <c r="B319" s="1"/>
      <c r="C319" s="2"/>
      <c r="D319" s="13"/>
      <c r="E319" s="14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2"/>
      <c r="B320" s="1"/>
      <c r="C320" s="2"/>
      <c r="D320" s="13"/>
      <c r="E320" s="14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2"/>
      <c r="B321" s="1"/>
      <c r="C321" s="2"/>
      <c r="D321" s="13"/>
      <c r="E321" s="14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2"/>
      <c r="B322" s="1"/>
      <c r="C322" s="2"/>
      <c r="D322" s="13"/>
      <c r="E322" s="14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2"/>
      <c r="B323" s="1"/>
      <c r="C323" s="2"/>
      <c r="D323" s="13"/>
      <c r="E323" s="14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2"/>
      <c r="B324" s="1"/>
      <c r="C324" s="2"/>
      <c r="D324" s="13"/>
      <c r="E324" s="14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2"/>
      <c r="B325" s="1"/>
      <c r="C325" s="2"/>
      <c r="D325" s="13"/>
      <c r="E325" s="14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2"/>
      <c r="B326" s="1"/>
      <c r="C326" s="2"/>
      <c r="D326" s="13"/>
      <c r="E326" s="14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2"/>
      <c r="B327" s="1"/>
      <c r="C327" s="2"/>
      <c r="D327" s="13"/>
      <c r="E327" s="14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2"/>
      <c r="B328" s="1"/>
      <c r="C328" s="2"/>
      <c r="D328" s="13"/>
      <c r="E328" s="14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2"/>
      <c r="B329" s="1"/>
      <c r="C329" s="2"/>
      <c r="D329" s="13"/>
      <c r="E329" s="14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2"/>
      <c r="B330" s="1"/>
      <c r="C330" s="2"/>
      <c r="D330" s="13"/>
      <c r="E330" s="14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2"/>
      <c r="B331" s="1"/>
      <c r="C331" s="2"/>
      <c r="D331" s="13"/>
      <c r="E331" s="14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2"/>
      <c r="B332" s="1"/>
      <c r="C332" s="2"/>
      <c r="D332" s="13"/>
      <c r="E332" s="14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2"/>
      <c r="B333" s="1"/>
      <c r="C333" s="2"/>
      <c r="D333" s="13"/>
      <c r="E333" s="14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2"/>
      <c r="B334" s="1"/>
      <c r="C334" s="2"/>
      <c r="D334" s="13"/>
      <c r="E334" s="14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2"/>
      <c r="B335" s="1"/>
      <c r="C335" s="2"/>
      <c r="D335" s="13"/>
      <c r="E335" s="14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2"/>
      <c r="B336" s="1"/>
      <c r="C336" s="2"/>
      <c r="D336" s="13"/>
      <c r="E336" s="14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2"/>
      <c r="B337" s="1"/>
      <c r="C337" s="2"/>
      <c r="D337" s="13"/>
      <c r="E337" s="14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2"/>
      <c r="B338" s="1"/>
      <c r="C338" s="2"/>
      <c r="D338" s="13"/>
      <c r="E338" s="14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2"/>
      <c r="B339" s="1"/>
      <c r="C339" s="2"/>
      <c r="D339" s="13"/>
      <c r="E339" s="14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2"/>
      <c r="B340" s="1"/>
      <c r="C340" s="2"/>
      <c r="D340" s="13"/>
      <c r="E340" s="14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2"/>
      <c r="B341" s="1"/>
      <c r="C341" s="2"/>
      <c r="D341" s="13"/>
      <c r="E341" s="14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2"/>
      <c r="B342" s="1"/>
      <c r="C342" s="2"/>
      <c r="D342" s="13"/>
      <c r="E342" s="14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2"/>
      <c r="B343" s="1"/>
      <c r="C343" s="2"/>
      <c r="D343" s="13"/>
      <c r="E343" s="14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2"/>
      <c r="B344" s="1"/>
      <c r="C344" s="2"/>
      <c r="D344" s="13"/>
      <c r="E344" s="14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2"/>
      <c r="B345" s="1"/>
      <c r="C345" s="2"/>
      <c r="D345" s="13"/>
      <c r="E345" s="14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2"/>
      <c r="B346" s="1"/>
      <c r="C346" s="2"/>
      <c r="D346" s="13"/>
      <c r="E346" s="14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2"/>
      <c r="B347" s="1"/>
      <c r="C347" s="2"/>
      <c r="D347" s="13"/>
      <c r="E347" s="14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2"/>
      <c r="B348" s="1"/>
      <c r="C348" s="2"/>
      <c r="D348" s="13"/>
      <c r="E348" s="14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2"/>
      <c r="B349" s="1"/>
      <c r="C349" s="2"/>
      <c r="D349" s="13"/>
      <c r="E349" s="14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2"/>
      <c r="B350" s="1"/>
      <c r="C350" s="2"/>
      <c r="D350" s="13"/>
      <c r="E350" s="14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2"/>
      <c r="B351" s="1"/>
      <c r="C351" s="2"/>
      <c r="D351" s="13"/>
      <c r="E351" s="14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2"/>
      <c r="B352" s="1"/>
      <c r="C352" s="2"/>
      <c r="D352" s="13"/>
      <c r="E352" s="14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2"/>
      <c r="B353" s="1"/>
      <c r="C353" s="2"/>
      <c r="D353" s="13"/>
      <c r="E353" s="14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2"/>
      <c r="B354" s="1"/>
      <c r="C354" s="2"/>
      <c r="D354" s="13"/>
      <c r="E354" s="14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2"/>
      <c r="B355" s="1"/>
      <c r="C355" s="2"/>
      <c r="D355" s="13"/>
      <c r="E355" s="14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2"/>
      <c r="B356" s="1"/>
      <c r="C356" s="2"/>
      <c r="D356" s="13"/>
      <c r="E356" s="14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2"/>
      <c r="B357" s="1"/>
      <c r="C357" s="2"/>
      <c r="D357" s="13"/>
      <c r="E357" s="14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2"/>
      <c r="B358" s="1"/>
      <c r="C358" s="2"/>
      <c r="D358" s="13"/>
      <c r="E358" s="14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2"/>
      <c r="B359" s="1"/>
      <c r="C359" s="2"/>
      <c r="D359" s="13"/>
      <c r="E359" s="14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2"/>
      <c r="B360" s="1"/>
      <c r="C360" s="2"/>
      <c r="D360" s="13"/>
      <c r="E360" s="14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2"/>
      <c r="B361" s="1"/>
      <c r="C361" s="2"/>
      <c r="D361" s="13"/>
      <c r="E361" s="14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2"/>
      <c r="B362" s="1"/>
      <c r="C362" s="2"/>
      <c r="D362" s="13"/>
      <c r="E362" s="14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2"/>
      <c r="B363" s="1"/>
      <c r="C363" s="2"/>
      <c r="D363" s="13"/>
      <c r="E363" s="14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2"/>
      <c r="B364" s="1"/>
      <c r="C364" s="2"/>
      <c r="D364" s="13"/>
      <c r="E364" s="14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2"/>
      <c r="B365" s="1"/>
      <c r="C365" s="2"/>
      <c r="D365" s="13"/>
      <c r="E365" s="14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156:C156"/>
    <mergeCell ref="A157:C157"/>
    <mergeCell ref="B155:C155"/>
    <mergeCell ref="A150:E150"/>
    <mergeCell ref="A151:C151"/>
    <mergeCell ref="B152:C152"/>
    <mergeCell ref="B153:C153"/>
    <mergeCell ref="B154:C154"/>
    <mergeCell ref="A95:D95"/>
    <mergeCell ref="A97:E97"/>
    <mergeCell ref="A98:E98"/>
    <mergeCell ref="A99:E99"/>
    <mergeCell ref="A100:E100"/>
    <mergeCell ref="A101:C101"/>
    <mergeCell ref="B102:C102"/>
    <mergeCell ref="B103:C103"/>
    <mergeCell ref="B104:C104"/>
    <mergeCell ref="B105:C105"/>
    <mergeCell ref="B106:C106"/>
    <mergeCell ref="B107:C107"/>
    <mergeCell ref="A108:C108"/>
    <mergeCell ref="A109:E109"/>
    <mergeCell ref="A110:E110"/>
    <mergeCell ref="A111:C111"/>
    <mergeCell ref="B112:C112"/>
    <mergeCell ref="A113:C113"/>
    <mergeCell ref="A114:E114"/>
    <mergeCell ref="A115:E115"/>
    <mergeCell ref="A116:D116"/>
    <mergeCell ref="B117:D117"/>
    <mergeCell ref="B118:D118"/>
    <mergeCell ref="B145:D145"/>
    <mergeCell ref="B146:D146"/>
    <mergeCell ref="A130:E130"/>
    <mergeCell ref="A131:C131"/>
    <mergeCell ref="B132:C132"/>
    <mergeCell ref="B133:C133"/>
    <mergeCell ref="B134:C134"/>
    <mergeCell ref="B135:C135"/>
    <mergeCell ref="B147:D147"/>
    <mergeCell ref="A148:D148"/>
    <mergeCell ref="B136:C136"/>
    <mergeCell ref="B137:C137"/>
    <mergeCell ref="B138:C138"/>
    <mergeCell ref="A139:C139"/>
    <mergeCell ref="B90:C90"/>
    <mergeCell ref="B91:C91"/>
    <mergeCell ref="B92:C92"/>
    <mergeCell ref="B93:C93"/>
    <mergeCell ref="B94:C94"/>
    <mergeCell ref="A141:E141"/>
    <mergeCell ref="B142:D142"/>
    <mergeCell ref="B143:D143"/>
    <mergeCell ref="B144:D144"/>
    <mergeCell ref="B119:C119"/>
    <mergeCell ref="A120:D120"/>
    <mergeCell ref="A122:E122"/>
    <mergeCell ref="A123:D123"/>
    <mergeCell ref="B124:D124"/>
    <mergeCell ref="B125:D125"/>
    <mergeCell ref="B126:D126"/>
    <mergeCell ref="B127:D127"/>
    <mergeCell ref="A128:D128"/>
    <mergeCell ref="A81:D81"/>
    <mergeCell ref="B82:D82"/>
    <mergeCell ref="B83:D83"/>
    <mergeCell ref="B84:D84"/>
    <mergeCell ref="A85:D85"/>
    <mergeCell ref="A87:E87"/>
    <mergeCell ref="G88:I88"/>
    <mergeCell ref="G89:I89"/>
    <mergeCell ref="A88:C88"/>
    <mergeCell ref="B89:C89"/>
    <mergeCell ref="A73:A75"/>
    <mergeCell ref="C73:C74"/>
    <mergeCell ref="D73:D74"/>
    <mergeCell ref="B75:D75"/>
    <mergeCell ref="B76:D76"/>
    <mergeCell ref="B77:D77"/>
    <mergeCell ref="A78:D78"/>
    <mergeCell ref="A79:E79"/>
    <mergeCell ref="A80:E80"/>
    <mergeCell ref="B63:C63"/>
    <mergeCell ref="B64:C64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B53:C53"/>
    <mergeCell ref="A54:D54"/>
    <mergeCell ref="A55:E55"/>
    <mergeCell ref="A56:E56"/>
    <mergeCell ref="A57:C57"/>
    <mergeCell ref="B58:C58"/>
    <mergeCell ref="B59:C59"/>
    <mergeCell ref="B60:C60"/>
    <mergeCell ref="B61:C61"/>
    <mergeCell ref="A43:D43"/>
    <mergeCell ref="A45:E45"/>
    <mergeCell ref="A46:E46"/>
    <mergeCell ref="A47:E47"/>
    <mergeCell ref="A48:E48"/>
    <mergeCell ref="A49:C49"/>
    <mergeCell ref="B50:C50"/>
    <mergeCell ref="B51:C51"/>
    <mergeCell ref="B52:C52"/>
    <mergeCell ref="G33:I33"/>
    <mergeCell ref="B34:C34"/>
    <mergeCell ref="C35:C36"/>
    <mergeCell ref="D35:D36"/>
    <mergeCell ref="G36:I36"/>
    <mergeCell ref="A37:A38"/>
    <mergeCell ref="B37:B38"/>
    <mergeCell ref="B41:D41"/>
    <mergeCell ref="B42:D42"/>
    <mergeCell ref="B24:D24"/>
    <mergeCell ref="A25:E25"/>
    <mergeCell ref="B26:C26"/>
    <mergeCell ref="A27:E27"/>
    <mergeCell ref="A28:D28"/>
    <mergeCell ref="A30:E30"/>
    <mergeCell ref="A31:C31"/>
    <mergeCell ref="B32:D32"/>
    <mergeCell ref="B33:C33"/>
    <mergeCell ref="A15:E15"/>
    <mergeCell ref="B16:D16"/>
    <mergeCell ref="A17:E17"/>
    <mergeCell ref="B18:D18"/>
    <mergeCell ref="B19:D19"/>
    <mergeCell ref="B20:D20"/>
    <mergeCell ref="A21:E21"/>
    <mergeCell ref="B22:D22"/>
    <mergeCell ref="B23:D23"/>
    <mergeCell ref="B9:C9"/>
    <mergeCell ref="D9:E9"/>
    <mergeCell ref="B10:C10"/>
    <mergeCell ref="D10:E10"/>
    <mergeCell ref="B11:C11"/>
    <mergeCell ref="D11:E11"/>
    <mergeCell ref="B12:C12"/>
    <mergeCell ref="D12:E12"/>
    <mergeCell ref="A14:E14"/>
    <mergeCell ref="A1:B1"/>
    <mergeCell ref="C1:E1"/>
    <mergeCell ref="A2:B2"/>
    <mergeCell ref="C2:E2"/>
    <mergeCell ref="A4:E4"/>
    <mergeCell ref="A6:E6"/>
    <mergeCell ref="D7:E7"/>
    <mergeCell ref="B7:C7"/>
    <mergeCell ref="B8:C8"/>
    <mergeCell ref="D8:E8"/>
  </mergeCells>
  <conditionalFormatting sqref="D53">
    <cfRule type="cellIs" dxfId="5" priority="1" operator="notEqual">
      <formula>0.121</formula>
    </cfRule>
  </conditionalFormatting>
  <conditionalFormatting sqref="D53">
    <cfRule type="cellIs" dxfId="4" priority="2" operator="equal">
      <formula>0.121</formula>
    </cfRule>
  </conditionalFormatting>
  <pageMargins left="0.78749999999999998" right="0.78749999999999998" top="1.0249999999999999" bottom="1.0249999999999999" header="0" footer="0"/>
  <pageSetup paperSize="9" scale="62" fitToHeight="0" orientation="portrait" r:id="rId1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>
      <selection activeCell="D10" sqref="D10:E10"/>
    </sheetView>
  </sheetViews>
  <sheetFormatPr defaultColWidth="12.625" defaultRowHeight="15" customHeight="1" x14ac:dyDescent="0.2"/>
  <cols>
    <col min="1" max="1" width="3.75" customWidth="1"/>
    <col min="2" max="2" width="39.5" customWidth="1"/>
    <col min="3" max="5" width="12.25" customWidth="1"/>
    <col min="6" max="6" width="3.375" customWidth="1"/>
    <col min="7" max="7" width="13.125" customWidth="1"/>
    <col min="8" max="8" width="10.75" customWidth="1"/>
    <col min="9" max="9" width="17.625" customWidth="1"/>
    <col min="10" max="10" width="10.75" customWidth="1"/>
    <col min="11" max="11" width="51.5" customWidth="1"/>
    <col min="12" max="12" width="10.75" customWidth="1"/>
    <col min="13" max="25" width="8.625" customWidth="1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43" t="s">
        <v>1</v>
      </c>
      <c r="B2" s="144"/>
      <c r="C2" s="145">
        <f>Globalizadora!D2</f>
        <v>0</v>
      </c>
      <c r="D2" s="122"/>
      <c r="E2" s="146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2"/>
      <c r="B3" s="1"/>
      <c r="C3" s="2"/>
      <c r="D3" s="13"/>
      <c r="E3" s="14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214" t="s">
        <v>190</v>
      </c>
      <c r="B4" s="148"/>
      <c r="C4" s="148"/>
      <c r="D4" s="148"/>
      <c r="E4" s="149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5"/>
      <c r="B5" s="1"/>
      <c r="C5" s="2"/>
      <c r="D5" s="13"/>
      <c r="E5" s="14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50" t="s">
        <v>19</v>
      </c>
      <c r="B6" s="126"/>
      <c r="C6" s="126"/>
      <c r="D6" s="126"/>
      <c r="E6" s="151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6" t="s">
        <v>20</v>
      </c>
      <c r="B7" s="154" t="s">
        <v>21</v>
      </c>
      <c r="C7" s="130"/>
      <c r="D7" s="152"/>
      <c r="E7" s="153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6" t="s">
        <v>24</v>
      </c>
      <c r="B9" s="154" t="s">
        <v>25</v>
      </c>
      <c r="C9" s="130"/>
      <c r="D9" s="152"/>
      <c r="E9" s="153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6" t="s">
        <v>28</v>
      </c>
      <c r="B11" s="154" t="s">
        <v>29</v>
      </c>
      <c r="C11" s="130"/>
      <c r="D11" s="212"/>
      <c r="E11" s="153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7" t="s">
        <v>30</v>
      </c>
      <c r="B12" s="158"/>
      <c r="C12" s="159"/>
      <c r="D12" s="160"/>
      <c r="E12" s="161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5"/>
      <c r="B13" s="1"/>
      <c r="C13" s="2"/>
      <c r="D13" s="13"/>
      <c r="E13" s="14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.5" customHeight="1" x14ac:dyDescent="0.2">
      <c r="A15" s="162"/>
      <c r="B15" s="129"/>
      <c r="C15" s="129"/>
      <c r="D15" s="129"/>
      <c r="E15" s="153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.5" customHeight="1" x14ac:dyDescent="0.2">
      <c r="A17" s="162"/>
      <c r="B17" s="129"/>
      <c r="C17" s="129"/>
      <c r="D17" s="129"/>
      <c r="E17" s="153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34</v>
      </c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42</v>
      </c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6" t="s">
        <v>26</v>
      </c>
      <c r="B20" s="163" t="s">
        <v>36</v>
      </c>
      <c r="C20" s="129"/>
      <c r="D20" s="130"/>
      <c r="E20" s="19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.5" customHeight="1" x14ac:dyDescent="0.2">
      <c r="A21" s="162"/>
      <c r="B21" s="129"/>
      <c r="C21" s="129"/>
      <c r="D21" s="129"/>
      <c r="E21" s="153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.5" customHeight="1" x14ac:dyDescent="0.2">
      <c r="A25" s="162"/>
      <c r="B25" s="129"/>
      <c r="C25" s="129"/>
      <c r="D25" s="129"/>
      <c r="E25" s="153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.5" customHeight="1" x14ac:dyDescent="0.2">
      <c r="A27" s="162"/>
      <c r="B27" s="129"/>
      <c r="C27" s="129"/>
      <c r="D27" s="129"/>
      <c r="E27" s="153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64" t="s">
        <v>43</v>
      </c>
      <c r="B28" s="165"/>
      <c r="C28" s="165"/>
      <c r="D28" s="159"/>
      <c r="E28" s="1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22"/>
      <c r="B29" s="1"/>
      <c r="C29" s="2"/>
      <c r="D29" s="13"/>
      <c r="E29" s="14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2"/>
      <c r="G33" s="170"/>
      <c r="H33" s="171"/>
      <c r="I33" s="17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24" t="s">
        <v>53</v>
      </c>
      <c r="B35" s="27" t="s">
        <v>54</v>
      </c>
      <c r="C35" s="172">
        <v>105</v>
      </c>
      <c r="D35" s="174">
        <v>0.39</v>
      </c>
      <c r="E35" s="10">
        <f>E28*D35*C35</f>
        <v>0</v>
      </c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v>0</v>
      </c>
      <c r="F36" s="2"/>
      <c r="G36" s="170"/>
      <c r="H36" s="171"/>
      <c r="I36" s="17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64" t="s">
        <v>67</v>
      </c>
      <c r="B43" s="165"/>
      <c r="C43" s="165"/>
      <c r="D43" s="159"/>
      <c r="E43" s="11">
        <f>SUM(E32:E42)</f>
        <v>0</v>
      </c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2"/>
      <c r="B44" s="1"/>
      <c r="C44" s="2"/>
      <c r="D44" s="13"/>
      <c r="E44" s="14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79" t="s">
        <v>69</v>
      </c>
      <c r="B46" s="165"/>
      <c r="C46" s="165"/>
      <c r="D46" s="165"/>
      <c r="E46" s="16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.5" customHeight="1" x14ac:dyDescent="0.2">
      <c r="A47" s="180"/>
      <c r="B47" s="171"/>
      <c r="C47" s="171"/>
      <c r="D47" s="171"/>
      <c r="E47" s="18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35">
        <f>E43*D51</f>
        <v>0</v>
      </c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37">
        <f>E43*D52</f>
        <v>0</v>
      </c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64" t="s">
        <v>76</v>
      </c>
      <c r="B54" s="165"/>
      <c r="C54" s="165"/>
      <c r="D54" s="159"/>
      <c r="E54" s="11">
        <f>SUM(E50,E53)</f>
        <v>0</v>
      </c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80"/>
      <c r="B55" s="171"/>
      <c r="C55" s="171"/>
      <c r="D55" s="171"/>
      <c r="E55" s="18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.5" customHeight="1" x14ac:dyDescent="0.2">
      <c r="A67" s="180"/>
      <c r="B67" s="171"/>
      <c r="C67" s="171"/>
      <c r="D67" s="171"/>
      <c r="E67" s="18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>
        <f>C70*E23*E22</f>
        <v>0</v>
      </c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86"/>
      <c r="B71" s="27" t="s">
        <v>92</v>
      </c>
      <c r="C71" s="173"/>
      <c r="D71" s="173"/>
      <c r="E71" s="70">
        <f>IF(C70=0,0,-(E32*D70))</f>
        <v>0</v>
      </c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>
        <f>C73*E24</f>
        <v>0</v>
      </c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72">
        <v>0</v>
      </c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64" t="s">
        <v>97</v>
      </c>
      <c r="B78" s="165"/>
      <c r="C78" s="165"/>
      <c r="D78" s="159"/>
      <c r="E78" s="73">
        <f>SUM(E72,E75,E76:E77)</f>
        <v>0</v>
      </c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.5" customHeight="1" x14ac:dyDescent="0.2">
      <c r="A79" s="180"/>
      <c r="B79" s="171"/>
      <c r="C79" s="171"/>
      <c r="D79" s="171"/>
      <c r="E79" s="18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64" t="s">
        <v>103</v>
      </c>
      <c r="B85" s="165"/>
      <c r="C85" s="165"/>
      <c r="D85" s="159"/>
      <c r="E85" s="11">
        <f>SUM(E82:E84)</f>
        <v>0</v>
      </c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2"/>
      <c r="B86" s="1"/>
      <c r="C86" s="2"/>
      <c r="D86" s="13"/>
      <c r="E86" s="14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2"/>
      <c r="G88" s="170"/>
      <c r="H88" s="171"/>
      <c r="I88" s="17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2"/>
      <c r="G89" s="191"/>
      <c r="H89" s="171"/>
      <c r="I89" s="17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64" t="s">
        <v>112</v>
      </c>
      <c r="B95" s="165"/>
      <c r="C95" s="165"/>
      <c r="D95" s="159"/>
      <c r="E95" s="11">
        <f>SUM(E89:E94)</f>
        <v>0</v>
      </c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2"/>
      <c r="B96" s="1"/>
      <c r="C96" s="2"/>
      <c r="D96" s="13"/>
      <c r="E96" s="14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79" t="s">
        <v>114</v>
      </c>
      <c r="B98" s="165"/>
      <c r="C98" s="165"/>
      <c r="D98" s="165"/>
      <c r="E98" s="16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.5" customHeight="1" x14ac:dyDescent="0.2">
      <c r="A99" s="180"/>
      <c r="B99" s="171"/>
      <c r="C99" s="171"/>
      <c r="D99" s="171"/>
      <c r="E99" s="18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.5" customHeight="1" x14ac:dyDescent="0.2">
      <c r="A109" s="180"/>
      <c r="B109" s="171"/>
      <c r="C109" s="171"/>
      <c r="D109" s="171"/>
      <c r="E109" s="18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24" t="s">
        <v>47</v>
      </c>
      <c r="B112" s="169" t="s">
        <v>126</v>
      </c>
      <c r="C112" s="130"/>
      <c r="D112" s="43">
        <v>15</v>
      </c>
      <c r="E112" s="10">
        <f>(E28*1.5)*D112</f>
        <v>0</v>
      </c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64" t="s">
        <v>127</v>
      </c>
      <c r="B113" s="165"/>
      <c r="C113" s="159"/>
      <c r="D113" s="7">
        <f t="shared" ref="D113:E113" si="6">SUM(D112)</f>
        <v>15</v>
      </c>
      <c r="E113" s="11">
        <f t="shared" si="6"/>
        <v>0</v>
      </c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.5" customHeight="1" x14ac:dyDescent="0.2">
      <c r="A114" s="200"/>
      <c r="B114" s="126"/>
      <c r="C114" s="126"/>
      <c r="D114" s="126"/>
      <c r="E114" s="15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64" t="s">
        <v>132</v>
      </c>
      <c r="B120" s="165"/>
      <c r="C120" s="165"/>
      <c r="D120" s="159"/>
      <c r="E120" s="11">
        <f>SUM(E117:E119)</f>
        <v>0</v>
      </c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2"/>
      <c r="B121" s="1"/>
      <c r="C121" s="2"/>
      <c r="D121" s="13"/>
      <c r="E121" s="14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64" t="s">
        <v>138</v>
      </c>
      <c r="B128" s="165"/>
      <c r="C128" s="165"/>
      <c r="D128" s="159"/>
      <c r="E128" s="11">
        <f>SUM(E124:E127)</f>
        <v>0</v>
      </c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2"/>
      <c r="B129" s="1"/>
      <c r="C129" s="2"/>
      <c r="D129" s="13"/>
      <c r="E129" s="14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v>0</v>
      </c>
      <c r="E138" s="33">
        <f t="shared" ref="E138" si="7">SUM(E134:E137)</f>
        <v>0</v>
      </c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2"/>
      <c r="B140" s="1"/>
      <c r="C140" s="2"/>
      <c r="D140" s="13"/>
      <c r="E140" s="14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95" t="s">
        <v>153</v>
      </c>
      <c r="B141" s="196"/>
      <c r="C141" s="196"/>
      <c r="D141" s="196"/>
      <c r="E141" s="197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92" t="s">
        <v>160</v>
      </c>
      <c r="B148" s="193"/>
      <c r="C148" s="193"/>
      <c r="D148" s="194"/>
      <c r="E148" s="50">
        <f>(SUM(E142:E146)+E132+E133)/(1-D138)</f>
        <v>0</v>
      </c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2"/>
      <c r="B149" s="1"/>
      <c r="C149" s="2"/>
      <c r="D149" s="13"/>
      <c r="E149" s="14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95" t="s">
        <v>10</v>
      </c>
      <c r="B150" s="196"/>
      <c r="C150" s="196"/>
      <c r="D150" s="196"/>
      <c r="E150" s="197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2" si="8">D50</f>
        <v>0</v>
      </c>
      <c r="E152" s="49">
        <f t="shared" si="8"/>
        <v>0</v>
      </c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ref="D153:E153" si="9">D51</f>
        <v>0</v>
      </c>
      <c r="E153" s="49">
        <f t="shared" si="9"/>
        <v>0</v>
      </c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ref="D154:E154" si="10">D52</f>
        <v>0</v>
      </c>
      <c r="E154" s="49">
        <f t="shared" si="10"/>
        <v>0</v>
      </c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11">D91+D94</f>
        <v>0</v>
      </c>
      <c r="E155" s="49">
        <f t="shared" si="11"/>
        <v>0</v>
      </c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f>IF(D60=0.01,0.0739,IF(D60=0.02,0.076,IF(D60=0.03,0.0782,0)))</f>
        <v>0</v>
      </c>
      <c r="E156" s="49">
        <f>E43*D156</f>
        <v>0</v>
      </c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92" t="s">
        <v>18</v>
      </c>
      <c r="B157" s="193"/>
      <c r="C157" s="194"/>
      <c r="D157" s="52">
        <f t="shared" ref="D157:E157" si="12">SUM(D152:D156)</f>
        <v>0</v>
      </c>
      <c r="E157" s="50">
        <f t="shared" si="12"/>
        <v>0</v>
      </c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2"/>
      <c r="B158" s="1"/>
      <c r="C158" s="2"/>
      <c r="D158" s="13"/>
      <c r="E158" s="14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6" ht="51.75" customHeight="1" x14ac:dyDescent="0.2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6" ht="39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6" ht="26.25" customHeight="1" x14ac:dyDescent="0.2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6" ht="26.25" customHeight="1" x14ac:dyDescent="0.2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6" ht="14.25" customHeight="1" x14ac:dyDescent="0.2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6" ht="14.25" customHeight="1" x14ac:dyDescent="0.2">
      <c r="A165" s="12"/>
      <c r="B165" s="1"/>
      <c r="C165" s="2"/>
      <c r="D165" s="13"/>
      <c r="E165" s="14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2"/>
      <c r="B166" s="1"/>
      <c r="C166" s="2"/>
      <c r="D166" s="13"/>
      <c r="E166" s="14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2"/>
      <c r="B167" s="1"/>
      <c r="C167" s="2"/>
      <c r="D167" s="13"/>
      <c r="E167" s="14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2"/>
      <c r="B168" s="1"/>
      <c r="C168" s="2"/>
      <c r="D168" s="13"/>
      <c r="E168" s="14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2"/>
      <c r="B169" s="1"/>
      <c r="C169" s="2"/>
      <c r="D169" s="13"/>
      <c r="E169" s="14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2"/>
      <c r="B170" s="1"/>
      <c r="C170" s="2"/>
      <c r="D170" s="13"/>
      <c r="E170" s="14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2"/>
      <c r="B171" s="1"/>
      <c r="C171" s="2"/>
      <c r="D171" s="13"/>
      <c r="E171" s="14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2"/>
      <c r="B172" s="1"/>
      <c r="C172" s="2"/>
      <c r="D172" s="13"/>
      <c r="E172" s="14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2"/>
      <c r="B173" s="1"/>
      <c r="C173" s="2"/>
      <c r="D173" s="13"/>
      <c r="E173" s="14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2"/>
      <c r="B174" s="1"/>
      <c r="C174" s="2"/>
      <c r="D174" s="13"/>
      <c r="E174" s="14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2"/>
      <c r="B175" s="1"/>
      <c r="C175" s="2"/>
      <c r="D175" s="13"/>
      <c r="E175" s="14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2"/>
      <c r="B176" s="1"/>
      <c r="C176" s="2"/>
      <c r="D176" s="13"/>
      <c r="E176" s="14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2"/>
      <c r="B177" s="1"/>
      <c r="C177" s="2"/>
      <c r="D177" s="13"/>
      <c r="E177" s="14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2"/>
      <c r="B178" s="1"/>
      <c r="C178" s="2"/>
      <c r="D178" s="13"/>
      <c r="E178" s="14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2"/>
      <c r="B179" s="1"/>
      <c r="C179" s="2"/>
      <c r="D179" s="13"/>
      <c r="E179" s="14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2"/>
      <c r="B180" s="1"/>
      <c r="C180" s="2"/>
      <c r="D180" s="13"/>
      <c r="E180" s="14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2"/>
      <c r="B181" s="1"/>
      <c r="C181" s="2"/>
      <c r="D181" s="13"/>
      <c r="E181" s="14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2"/>
      <c r="B182" s="1"/>
      <c r="C182" s="2"/>
      <c r="D182" s="13"/>
      <c r="E182" s="14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2"/>
      <c r="B183" s="1"/>
      <c r="C183" s="2"/>
      <c r="D183" s="13"/>
      <c r="E183" s="14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2"/>
      <c r="B184" s="1"/>
      <c r="C184" s="2"/>
      <c r="D184" s="13"/>
      <c r="E184" s="14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2"/>
      <c r="B185" s="1"/>
      <c r="C185" s="2"/>
      <c r="D185" s="13"/>
      <c r="E185" s="14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2"/>
      <c r="B186" s="1"/>
      <c r="C186" s="2"/>
      <c r="D186" s="13"/>
      <c r="E186" s="14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2"/>
      <c r="B187" s="1"/>
      <c r="C187" s="2"/>
      <c r="D187" s="13"/>
      <c r="E187" s="14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2"/>
      <c r="B188" s="1"/>
      <c r="C188" s="2"/>
      <c r="D188" s="13"/>
      <c r="E188" s="14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2"/>
      <c r="B189" s="1"/>
      <c r="C189" s="2"/>
      <c r="D189" s="13"/>
      <c r="E189" s="14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2"/>
      <c r="B190" s="1"/>
      <c r="C190" s="2"/>
      <c r="D190" s="13"/>
      <c r="E190" s="14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2"/>
      <c r="B191" s="1"/>
      <c r="C191" s="2"/>
      <c r="D191" s="13"/>
      <c r="E191" s="14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2"/>
      <c r="B192" s="1"/>
      <c r="C192" s="2"/>
      <c r="D192" s="13"/>
      <c r="E192" s="14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2"/>
      <c r="B193" s="1"/>
      <c r="C193" s="2"/>
      <c r="D193" s="13"/>
      <c r="E193" s="14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2"/>
      <c r="B194" s="1"/>
      <c r="C194" s="2"/>
      <c r="D194" s="13"/>
      <c r="E194" s="14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2"/>
      <c r="B195" s="1"/>
      <c r="C195" s="2"/>
      <c r="D195" s="13"/>
      <c r="E195" s="14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2"/>
      <c r="B196" s="1"/>
      <c r="C196" s="2"/>
      <c r="D196" s="13"/>
      <c r="E196" s="14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2"/>
      <c r="B197" s="1"/>
      <c r="C197" s="2"/>
      <c r="D197" s="13"/>
      <c r="E197" s="14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2"/>
      <c r="B198" s="1"/>
      <c r="C198" s="2"/>
      <c r="D198" s="13"/>
      <c r="E198" s="14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2"/>
      <c r="B199" s="1"/>
      <c r="C199" s="2"/>
      <c r="D199" s="13"/>
      <c r="E199" s="14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2"/>
      <c r="B200" s="1"/>
      <c r="C200" s="2"/>
      <c r="D200" s="13"/>
      <c r="E200" s="14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2"/>
      <c r="B201" s="1"/>
      <c r="C201" s="2"/>
      <c r="D201" s="13"/>
      <c r="E201" s="14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2"/>
      <c r="B202" s="1"/>
      <c r="C202" s="2"/>
      <c r="D202" s="13"/>
      <c r="E202" s="14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2"/>
      <c r="B203" s="1"/>
      <c r="C203" s="2"/>
      <c r="D203" s="13"/>
      <c r="E203" s="14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2"/>
      <c r="B204" s="1"/>
      <c r="C204" s="2"/>
      <c r="D204" s="13"/>
      <c r="E204" s="14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2"/>
      <c r="B205" s="1"/>
      <c r="C205" s="2"/>
      <c r="D205" s="13"/>
      <c r="E205" s="14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2"/>
      <c r="B206" s="1"/>
      <c r="C206" s="2"/>
      <c r="D206" s="13"/>
      <c r="E206" s="14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2"/>
      <c r="B207" s="1"/>
      <c r="C207" s="2"/>
      <c r="D207" s="13"/>
      <c r="E207" s="14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2"/>
      <c r="B208" s="1"/>
      <c r="C208" s="2"/>
      <c r="D208" s="13"/>
      <c r="E208" s="14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2"/>
      <c r="B209" s="1"/>
      <c r="C209" s="2"/>
      <c r="D209" s="13"/>
      <c r="E209" s="14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2"/>
      <c r="B210" s="1"/>
      <c r="C210" s="2"/>
      <c r="D210" s="13"/>
      <c r="E210" s="14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2"/>
      <c r="B211" s="1"/>
      <c r="C211" s="2"/>
      <c r="D211" s="13"/>
      <c r="E211" s="14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2"/>
      <c r="B212" s="1"/>
      <c r="C212" s="2"/>
      <c r="D212" s="13"/>
      <c r="E212" s="14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2"/>
      <c r="B213" s="1"/>
      <c r="C213" s="2"/>
      <c r="D213" s="13"/>
      <c r="E213" s="14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2"/>
      <c r="B214" s="1"/>
      <c r="C214" s="2"/>
      <c r="D214" s="13"/>
      <c r="E214" s="14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2"/>
      <c r="B215" s="1"/>
      <c r="C215" s="2"/>
      <c r="D215" s="13"/>
      <c r="E215" s="14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2"/>
      <c r="B216" s="1"/>
      <c r="C216" s="2"/>
      <c r="D216" s="13"/>
      <c r="E216" s="14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2"/>
      <c r="B217" s="1"/>
      <c r="C217" s="2"/>
      <c r="D217" s="13"/>
      <c r="E217" s="14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2"/>
      <c r="B218" s="1"/>
      <c r="C218" s="2"/>
      <c r="D218" s="13"/>
      <c r="E218" s="14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2"/>
      <c r="B219" s="1"/>
      <c r="C219" s="2"/>
      <c r="D219" s="13"/>
      <c r="E219" s="14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2"/>
      <c r="B220" s="1"/>
      <c r="C220" s="2"/>
      <c r="D220" s="13"/>
      <c r="E220" s="14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2"/>
      <c r="B221" s="1"/>
      <c r="C221" s="2"/>
      <c r="D221" s="13"/>
      <c r="E221" s="14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2"/>
      <c r="B222" s="1"/>
      <c r="C222" s="2"/>
      <c r="D222" s="13"/>
      <c r="E222" s="14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2"/>
      <c r="B223" s="1"/>
      <c r="C223" s="2"/>
      <c r="D223" s="13"/>
      <c r="E223" s="14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2"/>
      <c r="B224" s="1"/>
      <c r="C224" s="2"/>
      <c r="D224" s="13"/>
      <c r="E224" s="14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2"/>
      <c r="B225" s="1"/>
      <c r="C225" s="2"/>
      <c r="D225" s="13"/>
      <c r="E225" s="14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2"/>
      <c r="B226" s="1"/>
      <c r="C226" s="2"/>
      <c r="D226" s="13"/>
      <c r="E226" s="14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2"/>
      <c r="B227" s="1"/>
      <c r="C227" s="2"/>
      <c r="D227" s="13"/>
      <c r="E227" s="14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2"/>
      <c r="B228" s="1"/>
      <c r="C228" s="2"/>
      <c r="D228" s="13"/>
      <c r="E228" s="14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2"/>
      <c r="B229" s="1"/>
      <c r="C229" s="2"/>
      <c r="D229" s="13"/>
      <c r="E229" s="14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2"/>
      <c r="B230" s="1"/>
      <c r="C230" s="2"/>
      <c r="D230" s="13"/>
      <c r="E230" s="14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2"/>
      <c r="B231" s="1"/>
      <c r="C231" s="2"/>
      <c r="D231" s="13"/>
      <c r="E231" s="14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2"/>
      <c r="B232" s="1"/>
      <c r="C232" s="2"/>
      <c r="D232" s="13"/>
      <c r="E232" s="14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2"/>
      <c r="B233" s="1"/>
      <c r="C233" s="2"/>
      <c r="D233" s="13"/>
      <c r="E233" s="14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2"/>
      <c r="B234" s="1"/>
      <c r="C234" s="2"/>
      <c r="D234" s="13"/>
      <c r="E234" s="14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2"/>
      <c r="B235" s="1"/>
      <c r="C235" s="2"/>
      <c r="D235" s="13"/>
      <c r="E235" s="14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2"/>
      <c r="B236" s="1"/>
      <c r="C236" s="2"/>
      <c r="D236" s="13"/>
      <c r="E236" s="14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2"/>
      <c r="B237" s="1"/>
      <c r="C237" s="2"/>
      <c r="D237" s="13"/>
      <c r="E237" s="14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2"/>
      <c r="B238" s="1"/>
      <c r="C238" s="2"/>
      <c r="D238" s="13"/>
      <c r="E238" s="14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2"/>
      <c r="B239" s="1"/>
      <c r="C239" s="2"/>
      <c r="D239" s="13"/>
      <c r="E239" s="14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2"/>
      <c r="B240" s="1"/>
      <c r="C240" s="2"/>
      <c r="D240" s="13"/>
      <c r="E240" s="14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2"/>
      <c r="B241" s="1"/>
      <c r="C241" s="2"/>
      <c r="D241" s="13"/>
      <c r="E241" s="14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2"/>
      <c r="B242" s="1"/>
      <c r="C242" s="2"/>
      <c r="D242" s="13"/>
      <c r="E242" s="14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2"/>
      <c r="B243" s="1"/>
      <c r="C243" s="2"/>
      <c r="D243" s="13"/>
      <c r="E243" s="14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2"/>
      <c r="B244" s="1"/>
      <c r="C244" s="2"/>
      <c r="D244" s="13"/>
      <c r="E244" s="14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2"/>
      <c r="B245" s="1"/>
      <c r="C245" s="2"/>
      <c r="D245" s="13"/>
      <c r="E245" s="14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2"/>
      <c r="B246" s="1"/>
      <c r="C246" s="2"/>
      <c r="D246" s="13"/>
      <c r="E246" s="14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2"/>
      <c r="B247" s="1"/>
      <c r="C247" s="2"/>
      <c r="D247" s="13"/>
      <c r="E247" s="14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2"/>
      <c r="B248" s="1"/>
      <c r="C248" s="2"/>
      <c r="D248" s="13"/>
      <c r="E248" s="14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2"/>
      <c r="B249" s="1"/>
      <c r="C249" s="2"/>
      <c r="D249" s="13"/>
      <c r="E249" s="14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2"/>
      <c r="B250" s="1"/>
      <c r="C250" s="2"/>
      <c r="D250" s="13"/>
      <c r="E250" s="14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2"/>
      <c r="B251" s="1"/>
      <c r="C251" s="2"/>
      <c r="D251" s="13"/>
      <c r="E251" s="14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2"/>
      <c r="B252" s="1"/>
      <c r="C252" s="2"/>
      <c r="D252" s="13"/>
      <c r="E252" s="14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2"/>
      <c r="B253" s="1"/>
      <c r="C253" s="2"/>
      <c r="D253" s="13"/>
      <c r="E253" s="14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2"/>
      <c r="B254" s="1"/>
      <c r="C254" s="2"/>
      <c r="D254" s="13"/>
      <c r="E254" s="14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2"/>
      <c r="B255" s="1"/>
      <c r="C255" s="2"/>
      <c r="D255" s="13"/>
      <c r="E255" s="14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2"/>
      <c r="B256" s="1"/>
      <c r="C256" s="2"/>
      <c r="D256" s="13"/>
      <c r="E256" s="14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2"/>
      <c r="B257" s="1"/>
      <c r="C257" s="2"/>
      <c r="D257" s="13"/>
      <c r="E257" s="14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2"/>
      <c r="B258" s="1"/>
      <c r="C258" s="2"/>
      <c r="D258" s="13"/>
      <c r="E258" s="14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2"/>
      <c r="B259" s="1"/>
      <c r="C259" s="2"/>
      <c r="D259" s="13"/>
      <c r="E259" s="14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2"/>
      <c r="B260" s="1"/>
      <c r="C260" s="2"/>
      <c r="D260" s="13"/>
      <c r="E260" s="14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2"/>
      <c r="B261" s="1"/>
      <c r="C261" s="2"/>
      <c r="D261" s="13"/>
      <c r="E261" s="14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2"/>
      <c r="B262" s="1"/>
      <c r="C262" s="2"/>
      <c r="D262" s="13"/>
      <c r="E262" s="14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2"/>
      <c r="B263" s="1"/>
      <c r="C263" s="2"/>
      <c r="D263" s="13"/>
      <c r="E263" s="14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2"/>
      <c r="B264" s="1"/>
      <c r="C264" s="2"/>
      <c r="D264" s="13"/>
      <c r="E264" s="14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2"/>
      <c r="B265" s="1"/>
      <c r="C265" s="2"/>
      <c r="D265" s="13"/>
      <c r="E265" s="14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2"/>
      <c r="B266" s="1"/>
      <c r="C266" s="2"/>
      <c r="D266" s="13"/>
      <c r="E266" s="14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2"/>
      <c r="B267" s="1"/>
      <c r="C267" s="2"/>
      <c r="D267" s="13"/>
      <c r="E267" s="14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2"/>
      <c r="B268" s="1"/>
      <c r="C268" s="2"/>
      <c r="D268" s="13"/>
      <c r="E268" s="14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2"/>
      <c r="B269" s="1"/>
      <c r="C269" s="2"/>
      <c r="D269" s="13"/>
      <c r="E269" s="14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2"/>
      <c r="B270" s="1"/>
      <c r="C270" s="2"/>
      <c r="D270" s="13"/>
      <c r="E270" s="14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2"/>
      <c r="B271" s="1"/>
      <c r="C271" s="2"/>
      <c r="D271" s="13"/>
      <c r="E271" s="14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2"/>
      <c r="B272" s="1"/>
      <c r="C272" s="2"/>
      <c r="D272" s="13"/>
      <c r="E272" s="14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2"/>
      <c r="B273" s="1"/>
      <c r="C273" s="2"/>
      <c r="D273" s="13"/>
      <c r="E273" s="14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2"/>
      <c r="B274" s="1"/>
      <c r="C274" s="2"/>
      <c r="D274" s="13"/>
      <c r="E274" s="14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2"/>
      <c r="B275" s="1"/>
      <c r="C275" s="2"/>
      <c r="D275" s="13"/>
      <c r="E275" s="14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2"/>
      <c r="B276" s="1"/>
      <c r="C276" s="2"/>
      <c r="D276" s="13"/>
      <c r="E276" s="14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2"/>
      <c r="B277" s="1"/>
      <c r="C277" s="2"/>
      <c r="D277" s="13"/>
      <c r="E277" s="14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2"/>
      <c r="B278" s="1"/>
      <c r="C278" s="2"/>
      <c r="D278" s="13"/>
      <c r="E278" s="14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2"/>
      <c r="B279" s="1"/>
      <c r="C279" s="2"/>
      <c r="D279" s="13"/>
      <c r="E279" s="14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2"/>
      <c r="B280" s="1"/>
      <c r="C280" s="2"/>
      <c r="D280" s="13"/>
      <c r="E280" s="14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2"/>
      <c r="B281" s="1"/>
      <c r="C281" s="2"/>
      <c r="D281" s="13"/>
      <c r="E281" s="14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2"/>
      <c r="B282" s="1"/>
      <c r="C282" s="2"/>
      <c r="D282" s="13"/>
      <c r="E282" s="14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2"/>
      <c r="B283" s="1"/>
      <c r="C283" s="2"/>
      <c r="D283" s="13"/>
      <c r="E283" s="14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2"/>
      <c r="B284" s="1"/>
      <c r="C284" s="2"/>
      <c r="D284" s="13"/>
      <c r="E284" s="14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2"/>
      <c r="B285" s="1"/>
      <c r="C285" s="2"/>
      <c r="D285" s="13"/>
      <c r="E285" s="14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2"/>
      <c r="B286" s="1"/>
      <c r="C286" s="2"/>
      <c r="D286" s="13"/>
      <c r="E286" s="14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2"/>
      <c r="B287" s="1"/>
      <c r="C287" s="2"/>
      <c r="D287" s="13"/>
      <c r="E287" s="14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2"/>
      <c r="B288" s="1"/>
      <c r="C288" s="2"/>
      <c r="D288" s="13"/>
      <c r="E288" s="14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2"/>
      <c r="B289" s="1"/>
      <c r="C289" s="2"/>
      <c r="D289" s="13"/>
      <c r="E289" s="14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2"/>
      <c r="B290" s="1"/>
      <c r="C290" s="2"/>
      <c r="D290" s="13"/>
      <c r="E290" s="14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2"/>
      <c r="B291" s="1"/>
      <c r="C291" s="2"/>
      <c r="D291" s="13"/>
      <c r="E291" s="14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2"/>
      <c r="B292" s="1"/>
      <c r="C292" s="2"/>
      <c r="D292" s="13"/>
      <c r="E292" s="14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2"/>
      <c r="B293" s="1"/>
      <c r="C293" s="2"/>
      <c r="D293" s="13"/>
      <c r="E293" s="14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2"/>
      <c r="B294" s="1"/>
      <c r="C294" s="2"/>
      <c r="D294" s="13"/>
      <c r="E294" s="14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2"/>
      <c r="B295" s="1"/>
      <c r="C295" s="2"/>
      <c r="D295" s="13"/>
      <c r="E295" s="14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2"/>
      <c r="B296" s="1"/>
      <c r="C296" s="2"/>
      <c r="D296" s="13"/>
      <c r="E296" s="14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2"/>
      <c r="B297" s="1"/>
      <c r="C297" s="2"/>
      <c r="D297" s="13"/>
      <c r="E297" s="14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2"/>
      <c r="B298" s="1"/>
      <c r="C298" s="2"/>
      <c r="D298" s="13"/>
      <c r="E298" s="14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2"/>
      <c r="B299" s="1"/>
      <c r="C299" s="2"/>
      <c r="D299" s="13"/>
      <c r="E299" s="14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2"/>
      <c r="B300" s="1"/>
      <c r="C300" s="2"/>
      <c r="D300" s="13"/>
      <c r="E300" s="14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2"/>
      <c r="B301" s="1"/>
      <c r="C301" s="2"/>
      <c r="D301" s="13"/>
      <c r="E301" s="14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2"/>
      <c r="B302" s="1"/>
      <c r="C302" s="2"/>
      <c r="D302" s="13"/>
      <c r="E302" s="14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2"/>
      <c r="B303" s="1"/>
      <c r="C303" s="2"/>
      <c r="D303" s="13"/>
      <c r="E303" s="14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2"/>
      <c r="B304" s="1"/>
      <c r="C304" s="2"/>
      <c r="D304" s="13"/>
      <c r="E304" s="14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2"/>
      <c r="B305" s="1"/>
      <c r="C305" s="2"/>
      <c r="D305" s="13"/>
      <c r="E305" s="14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2"/>
      <c r="B306" s="1"/>
      <c r="C306" s="2"/>
      <c r="D306" s="13"/>
      <c r="E306" s="14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2"/>
      <c r="B307" s="1"/>
      <c r="C307" s="2"/>
      <c r="D307" s="13"/>
      <c r="E307" s="14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2"/>
      <c r="B308" s="1"/>
      <c r="C308" s="2"/>
      <c r="D308" s="13"/>
      <c r="E308" s="14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2"/>
      <c r="B309" s="1"/>
      <c r="C309" s="2"/>
      <c r="D309" s="13"/>
      <c r="E309" s="14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2"/>
      <c r="B310" s="1"/>
      <c r="C310" s="2"/>
      <c r="D310" s="13"/>
      <c r="E310" s="14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2"/>
      <c r="B311" s="1"/>
      <c r="C311" s="2"/>
      <c r="D311" s="13"/>
      <c r="E311" s="14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2"/>
      <c r="B312" s="1"/>
      <c r="C312" s="2"/>
      <c r="D312" s="13"/>
      <c r="E312" s="14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2"/>
      <c r="B313" s="1"/>
      <c r="C313" s="2"/>
      <c r="D313" s="13"/>
      <c r="E313" s="14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2"/>
      <c r="B314" s="1"/>
      <c r="C314" s="2"/>
      <c r="D314" s="13"/>
      <c r="E314" s="14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2"/>
      <c r="B315" s="1"/>
      <c r="C315" s="2"/>
      <c r="D315" s="13"/>
      <c r="E315" s="14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2"/>
      <c r="B316" s="1"/>
      <c r="C316" s="2"/>
      <c r="D316" s="13"/>
      <c r="E316" s="14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2"/>
      <c r="B317" s="1"/>
      <c r="C317" s="2"/>
      <c r="D317" s="13"/>
      <c r="E317" s="14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2"/>
      <c r="B318" s="1"/>
      <c r="C318" s="2"/>
      <c r="D318" s="13"/>
      <c r="E318" s="14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2"/>
      <c r="B319" s="1"/>
      <c r="C319" s="2"/>
      <c r="D319" s="13"/>
      <c r="E319" s="14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2"/>
      <c r="B320" s="1"/>
      <c r="C320" s="2"/>
      <c r="D320" s="13"/>
      <c r="E320" s="14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2"/>
      <c r="B321" s="1"/>
      <c r="C321" s="2"/>
      <c r="D321" s="13"/>
      <c r="E321" s="14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2"/>
      <c r="B322" s="1"/>
      <c r="C322" s="2"/>
      <c r="D322" s="13"/>
      <c r="E322" s="14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2"/>
      <c r="B323" s="1"/>
      <c r="C323" s="2"/>
      <c r="D323" s="13"/>
      <c r="E323" s="14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2"/>
      <c r="B324" s="1"/>
      <c r="C324" s="2"/>
      <c r="D324" s="13"/>
      <c r="E324" s="14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2"/>
      <c r="B325" s="1"/>
      <c r="C325" s="2"/>
      <c r="D325" s="13"/>
      <c r="E325" s="14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2"/>
      <c r="B326" s="1"/>
      <c r="C326" s="2"/>
      <c r="D326" s="13"/>
      <c r="E326" s="14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2"/>
      <c r="B327" s="1"/>
      <c r="C327" s="2"/>
      <c r="D327" s="13"/>
      <c r="E327" s="14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2"/>
      <c r="B328" s="1"/>
      <c r="C328" s="2"/>
      <c r="D328" s="13"/>
      <c r="E328" s="14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2"/>
      <c r="B329" s="1"/>
      <c r="C329" s="2"/>
      <c r="D329" s="13"/>
      <c r="E329" s="14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2"/>
      <c r="B330" s="1"/>
      <c r="C330" s="2"/>
      <c r="D330" s="13"/>
      <c r="E330" s="14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2"/>
      <c r="B331" s="1"/>
      <c r="C331" s="2"/>
      <c r="D331" s="13"/>
      <c r="E331" s="14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2"/>
      <c r="B332" s="1"/>
      <c r="C332" s="2"/>
      <c r="D332" s="13"/>
      <c r="E332" s="14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2"/>
      <c r="B333" s="1"/>
      <c r="C333" s="2"/>
      <c r="D333" s="13"/>
      <c r="E333" s="14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2"/>
      <c r="B334" s="1"/>
      <c r="C334" s="2"/>
      <c r="D334" s="13"/>
      <c r="E334" s="14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2"/>
      <c r="B335" s="1"/>
      <c r="C335" s="2"/>
      <c r="D335" s="13"/>
      <c r="E335" s="14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2"/>
      <c r="B336" s="1"/>
      <c r="C336" s="2"/>
      <c r="D336" s="13"/>
      <c r="E336" s="14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2"/>
      <c r="B337" s="1"/>
      <c r="C337" s="2"/>
      <c r="D337" s="13"/>
      <c r="E337" s="14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2"/>
      <c r="B338" s="1"/>
      <c r="C338" s="2"/>
      <c r="D338" s="13"/>
      <c r="E338" s="14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2"/>
      <c r="B339" s="1"/>
      <c r="C339" s="2"/>
      <c r="D339" s="13"/>
      <c r="E339" s="14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2"/>
      <c r="B340" s="1"/>
      <c r="C340" s="2"/>
      <c r="D340" s="13"/>
      <c r="E340" s="14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2"/>
      <c r="B341" s="1"/>
      <c r="C341" s="2"/>
      <c r="D341" s="13"/>
      <c r="E341" s="14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2"/>
      <c r="B342" s="1"/>
      <c r="C342" s="2"/>
      <c r="D342" s="13"/>
      <c r="E342" s="14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2"/>
      <c r="B343" s="1"/>
      <c r="C343" s="2"/>
      <c r="D343" s="13"/>
      <c r="E343" s="14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2"/>
      <c r="B344" s="1"/>
      <c r="C344" s="2"/>
      <c r="D344" s="13"/>
      <c r="E344" s="14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2"/>
      <c r="B345" s="1"/>
      <c r="C345" s="2"/>
      <c r="D345" s="13"/>
      <c r="E345" s="14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2"/>
      <c r="B346" s="1"/>
      <c r="C346" s="2"/>
      <c r="D346" s="13"/>
      <c r="E346" s="14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2"/>
      <c r="B347" s="1"/>
      <c r="C347" s="2"/>
      <c r="D347" s="13"/>
      <c r="E347" s="14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2"/>
      <c r="B348" s="1"/>
      <c r="C348" s="2"/>
      <c r="D348" s="13"/>
      <c r="E348" s="14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2"/>
      <c r="B349" s="1"/>
      <c r="C349" s="2"/>
      <c r="D349" s="13"/>
      <c r="E349" s="14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2"/>
      <c r="B350" s="1"/>
      <c r="C350" s="2"/>
      <c r="D350" s="13"/>
      <c r="E350" s="14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2"/>
      <c r="B351" s="1"/>
      <c r="C351" s="2"/>
      <c r="D351" s="13"/>
      <c r="E351" s="14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2"/>
      <c r="B352" s="1"/>
      <c r="C352" s="2"/>
      <c r="D352" s="13"/>
      <c r="E352" s="14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2"/>
      <c r="B353" s="1"/>
      <c r="C353" s="2"/>
      <c r="D353" s="13"/>
      <c r="E353" s="14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2"/>
      <c r="B354" s="1"/>
      <c r="C354" s="2"/>
      <c r="D354" s="13"/>
      <c r="E354" s="14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2"/>
      <c r="B355" s="1"/>
      <c r="C355" s="2"/>
      <c r="D355" s="13"/>
      <c r="E355" s="14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2"/>
      <c r="B356" s="1"/>
      <c r="C356" s="2"/>
      <c r="D356" s="13"/>
      <c r="E356" s="14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2"/>
      <c r="B357" s="1"/>
      <c r="C357" s="2"/>
      <c r="D357" s="13"/>
      <c r="E357" s="14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2"/>
      <c r="B358" s="1"/>
      <c r="C358" s="2"/>
      <c r="D358" s="13"/>
      <c r="E358" s="14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2"/>
      <c r="B359" s="1"/>
      <c r="C359" s="2"/>
      <c r="D359" s="13"/>
      <c r="E359" s="14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2"/>
      <c r="B360" s="1"/>
      <c r="C360" s="2"/>
      <c r="D360" s="13"/>
      <c r="E360" s="14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/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136:C136"/>
    <mergeCell ref="B137:C137"/>
    <mergeCell ref="B138:C138"/>
    <mergeCell ref="A139:C139"/>
    <mergeCell ref="B156:C156"/>
    <mergeCell ref="A157:C157"/>
    <mergeCell ref="B155:C155"/>
    <mergeCell ref="A150:E150"/>
    <mergeCell ref="A151:C151"/>
    <mergeCell ref="B152:C152"/>
    <mergeCell ref="B153:C153"/>
    <mergeCell ref="B154:C154"/>
    <mergeCell ref="A95:D95"/>
    <mergeCell ref="A97:E97"/>
    <mergeCell ref="A98:E98"/>
    <mergeCell ref="A99:E99"/>
    <mergeCell ref="A100:E100"/>
    <mergeCell ref="A101:C101"/>
    <mergeCell ref="B102:C102"/>
    <mergeCell ref="B103:C103"/>
    <mergeCell ref="B104:C104"/>
    <mergeCell ref="B105:C105"/>
    <mergeCell ref="B106:C106"/>
    <mergeCell ref="B107:C107"/>
    <mergeCell ref="A108:C108"/>
    <mergeCell ref="A109:E109"/>
    <mergeCell ref="A110:E110"/>
    <mergeCell ref="A111:C111"/>
    <mergeCell ref="B112:C112"/>
    <mergeCell ref="A113:C113"/>
    <mergeCell ref="A114:E114"/>
    <mergeCell ref="A115:E115"/>
    <mergeCell ref="A116:D116"/>
    <mergeCell ref="B117:D117"/>
    <mergeCell ref="B118:D118"/>
    <mergeCell ref="B145:D145"/>
    <mergeCell ref="B146:D146"/>
    <mergeCell ref="B147:D147"/>
    <mergeCell ref="A148:D148"/>
    <mergeCell ref="B90:C90"/>
    <mergeCell ref="B91:C91"/>
    <mergeCell ref="B92:C92"/>
    <mergeCell ref="B93:C93"/>
    <mergeCell ref="B94:C94"/>
    <mergeCell ref="A141:E141"/>
    <mergeCell ref="B142:D142"/>
    <mergeCell ref="B143:D143"/>
    <mergeCell ref="B144:D144"/>
    <mergeCell ref="B119:C119"/>
    <mergeCell ref="A120:D120"/>
    <mergeCell ref="A122:E122"/>
    <mergeCell ref="A123:D123"/>
    <mergeCell ref="B124:D124"/>
    <mergeCell ref="B125:D125"/>
    <mergeCell ref="B126:D126"/>
    <mergeCell ref="B127:D127"/>
    <mergeCell ref="A128:D128"/>
    <mergeCell ref="A130:E130"/>
    <mergeCell ref="A131:C131"/>
    <mergeCell ref="B132:C132"/>
    <mergeCell ref="B133:C133"/>
    <mergeCell ref="B134:C134"/>
    <mergeCell ref="B135:C135"/>
    <mergeCell ref="A81:D81"/>
    <mergeCell ref="B82:D82"/>
    <mergeCell ref="B83:D83"/>
    <mergeCell ref="B84:D84"/>
    <mergeCell ref="A85:D85"/>
    <mergeCell ref="A87:E87"/>
    <mergeCell ref="G88:I88"/>
    <mergeCell ref="G89:I89"/>
    <mergeCell ref="A88:C88"/>
    <mergeCell ref="B89:C89"/>
    <mergeCell ref="A73:A75"/>
    <mergeCell ref="C73:C74"/>
    <mergeCell ref="D73:D74"/>
    <mergeCell ref="B75:D75"/>
    <mergeCell ref="B76:D76"/>
    <mergeCell ref="B77:D77"/>
    <mergeCell ref="A78:D78"/>
    <mergeCell ref="A79:E79"/>
    <mergeCell ref="A80:E80"/>
    <mergeCell ref="B63:C63"/>
    <mergeCell ref="B64:C64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B53:C53"/>
    <mergeCell ref="A54:D54"/>
    <mergeCell ref="A55:E55"/>
    <mergeCell ref="A56:E56"/>
    <mergeCell ref="A57:C57"/>
    <mergeCell ref="B58:C58"/>
    <mergeCell ref="B59:C59"/>
    <mergeCell ref="B60:C60"/>
    <mergeCell ref="B61:C61"/>
    <mergeCell ref="A43:D43"/>
    <mergeCell ref="A45:E45"/>
    <mergeCell ref="A46:E46"/>
    <mergeCell ref="A47:E47"/>
    <mergeCell ref="A48:E48"/>
    <mergeCell ref="A49:C49"/>
    <mergeCell ref="B50:C50"/>
    <mergeCell ref="B51:C51"/>
    <mergeCell ref="B52:C52"/>
    <mergeCell ref="G33:I33"/>
    <mergeCell ref="B34:C34"/>
    <mergeCell ref="C35:C36"/>
    <mergeCell ref="D35:D36"/>
    <mergeCell ref="G36:I36"/>
    <mergeCell ref="A37:A38"/>
    <mergeCell ref="B37:B38"/>
    <mergeCell ref="B41:D41"/>
    <mergeCell ref="B42:D42"/>
    <mergeCell ref="B24:D24"/>
    <mergeCell ref="A25:E25"/>
    <mergeCell ref="B26:C26"/>
    <mergeCell ref="A27:E27"/>
    <mergeCell ref="A28:D28"/>
    <mergeCell ref="A30:E30"/>
    <mergeCell ref="A31:C31"/>
    <mergeCell ref="B32:D32"/>
    <mergeCell ref="B33:C33"/>
    <mergeCell ref="A15:E15"/>
    <mergeCell ref="B16:D16"/>
    <mergeCell ref="A17:E17"/>
    <mergeCell ref="B18:D18"/>
    <mergeCell ref="B19:D19"/>
    <mergeCell ref="B20:D20"/>
    <mergeCell ref="A21:E21"/>
    <mergeCell ref="B22:D22"/>
    <mergeCell ref="B23:D23"/>
    <mergeCell ref="B9:C9"/>
    <mergeCell ref="D9:E9"/>
    <mergeCell ref="B10:C10"/>
    <mergeCell ref="D10:E10"/>
    <mergeCell ref="B11:C11"/>
    <mergeCell ref="D11:E11"/>
    <mergeCell ref="B12:C12"/>
    <mergeCell ref="D12:E12"/>
    <mergeCell ref="A14:E14"/>
    <mergeCell ref="A1:B1"/>
    <mergeCell ref="C1:E1"/>
    <mergeCell ref="A2:B2"/>
    <mergeCell ref="C2:E2"/>
    <mergeCell ref="A4:E4"/>
    <mergeCell ref="A6:E6"/>
    <mergeCell ref="D7:E7"/>
    <mergeCell ref="B7:C7"/>
    <mergeCell ref="B8:C8"/>
    <mergeCell ref="D8:E8"/>
  </mergeCells>
  <conditionalFormatting sqref="D53">
    <cfRule type="cellIs" dxfId="3" priority="1" operator="notEqual">
      <formula>0.121</formula>
    </cfRule>
  </conditionalFormatting>
  <conditionalFormatting sqref="D53">
    <cfRule type="cellIs" dxfId="2" priority="2" operator="equal">
      <formula>0.121</formula>
    </cfRule>
  </conditionalFormatting>
  <pageMargins left="0.78749999999999998" right="0.78749999999999998" top="1.0249999999999999" bottom="1.0249999999999999" header="0" footer="0"/>
  <pageSetup paperSize="9" orientation="portrait" r:id="rId1"/>
  <headerFooter>
    <oddHeader>&amp;C&amp;A</oddHeader>
    <oddFooter>&amp;CPágina &amp;P</oddFooter>
  </headerFooter>
  <rowBreaks count="2" manualBreakCount="2">
    <brk id="114" man="1"/>
    <brk id="5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39"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214" t="s">
        <v>189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211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84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thickBot="1" x14ac:dyDescent="0.25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5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57"/>
      <c r="G34" s="54"/>
      <c r="H34" s="54"/>
      <c r="I34" s="54"/>
      <c r="J34" s="54"/>
      <c r="K34" s="54" t="s">
        <v>165</v>
      </c>
      <c r="L34" s="54">
        <v>1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24" t="s">
        <v>53</v>
      </c>
      <c r="B35" s="27" t="s">
        <v>54</v>
      </c>
      <c r="C35" s="172">
        <v>0</v>
      </c>
      <c r="D35" s="174">
        <v>0.2</v>
      </c>
      <c r="E35" s="10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thickBot="1" x14ac:dyDescent="0.3">
      <c r="A43" s="164" t="s">
        <v>67</v>
      </c>
      <c r="B43" s="165"/>
      <c r="C43" s="165"/>
      <c r="D43" s="159"/>
      <c r="E43" s="1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71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213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>
        <f>C70*E23*E22</f>
        <v>0</v>
      </c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>
        <f>IF(C70=0,0,-(E32*D70))</f>
        <v>0</v>
      </c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>
        <f>C73*E24</f>
        <v>0</v>
      </c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72">
        <v>0</v>
      </c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73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43"/>
      <c r="E112" s="10">
        <f>(E28*1.5)*D112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f>IF(D60=0.01,0.0739,IF(D60=0.02,0.076,IF(D60=0.03,0.0782,0)))</f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4.25" customHeight="1" x14ac:dyDescent="0.25">
      <c r="A159" s="82"/>
      <c r="B159" s="83"/>
      <c r="C159" s="83"/>
      <c r="D159" s="67"/>
      <c r="E159" s="67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51.75" customHeight="1" x14ac:dyDescent="0.2">
      <c r="A160" s="65"/>
      <c r="B160" s="66"/>
      <c r="C160" s="83"/>
      <c r="D160" s="67"/>
      <c r="E160" s="67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39" customHeight="1" x14ac:dyDescent="0.2">
      <c r="A161" s="65"/>
      <c r="B161" s="66"/>
      <c r="C161" s="83"/>
      <c r="D161" s="67"/>
      <c r="E161" s="67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26.25" customHeight="1" x14ac:dyDescent="0.2">
      <c r="A162" s="65"/>
      <c r="B162" s="66"/>
      <c r="C162" s="83"/>
      <c r="D162" s="67"/>
      <c r="E162" s="67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83"/>
      <c r="D163" s="67"/>
      <c r="E163" s="67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83"/>
      <c r="D164" s="67"/>
      <c r="E164" s="67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83"/>
      <c r="D165" s="67"/>
      <c r="E165" s="67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1" priority="1" operator="notEqual">
      <formula>0.121</formula>
    </cfRule>
  </conditionalFormatting>
  <conditionalFormatting sqref="D53">
    <cfRule type="cellIs" dxfId="0" priority="2" operator="equal">
      <formula>0.121</formula>
    </cfRule>
  </conditionalFormatting>
  <pageMargins left="0.78749999999999998" right="0.78749999999999998" top="1.0249999999999999" bottom="1.0249999999999999" header="0" footer="0"/>
  <pageSetup paperSize="9" scale="62" fitToHeight="0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="D10" sqref="D10:E10"/>
    </sheetView>
  </sheetViews>
  <sheetFormatPr defaultColWidth="12.625" defaultRowHeight="15" customHeight="1" x14ac:dyDescent="0.2"/>
  <cols>
    <col min="1" max="1" width="3.75" customWidth="1"/>
    <col min="2" max="2" width="39.5" customWidth="1"/>
    <col min="3" max="5" width="12.25" customWidth="1"/>
    <col min="6" max="6" width="3.375" customWidth="1"/>
    <col min="7" max="7" width="13.125" customWidth="1"/>
    <col min="8" max="8" width="10.75" customWidth="1"/>
    <col min="9" max="9" width="17.625" customWidth="1"/>
    <col min="10" max="10" width="10.75" customWidth="1"/>
    <col min="11" max="11" width="51.5" hidden="1" customWidth="1"/>
    <col min="12" max="12" width="10.75" hidden="1" customWidth="1"/>
    <col min="13" max="26" width="8.625" customWidth="1"/>
  </cols>
  <sheetData>
    <row r="1" spans="1:26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43" t="s">
        <v>1</v>
      </c>
      <c r="B2" s="144"/>
      <c r="C2" s="145">
        <f>Globalizadora!D2</f>
        <v>0</v>
      </c>
      <c r="D2" s="122"/>
      <c r="E2" s="146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2"/>
      <c r="B3" s="1"/>
      <c r="C3" s="2"/>
      <c r="D3" s="13"/>
      <c r="E3" s="14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47" t="s">
        <v>174</v>
      </c>
      <c r="B4" s="148"/>
      <c r="C4" s="148"/>
      <c r="D4" s="148"/>
      <c r="E4" s="149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5"/>
      <c r="B5" s="1"/>
      <c r="C5" s="2"/>
      <c r="D5" s="13"/>
      <c r="E5" s="14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50" t="s">
        <v>19</v>
      </c>
      <c r="B6" s="126"/>
      <c r="C6" s="126"/>
      <c r="D6" s="126"/>
      <c r="E6" s="151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6" t="s">
        <v>20</v>
      </c>
      <c r="B7" s="154" t="s">
        <v>21</v>
      </c>
      <c r="C7" s="130"/>
      <c r="D7" s="152"/>
      <c r="E7" s="153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6" t="s">
        <v>24</v>
      </c>
      <c r="B9" s="154" t="s">
        <v>25</v>
      </c>
      <c r="C9" s="130"/>
      <c r="D9" s="152"/>
      <c r="E9" s="153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6" t="s">
        <v>28</v>
      </c>
      <c r="B11" s="154" t="s">
        <v>29</v>
      </c>
      <c r="C11" s="130"/>
      <c r="D11" s="157"/>
      <c r="E11" s="153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7" t="s">
        <v>30</v>
      </c>
      <c r="B12" s="158"/>
      <c r="C12" s="159"/>
      <c r="D12" s="160"/>
      <c r="E12" s="161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5"/>
      <c r="B13" s="1"/>
      <c r="C13" s="2"/>
      <c r="D13" s="13"/>
      <c r="E13" s="14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.5" customHeight="1" x14ac:dyDescent="0.2">
      <c r="A15" s="162"/>
      <c r="B15" s="129"/>
      <c r="C15" s="129"/>
      <c r="D15" s="129"/>
      <c r="E15" s="153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.5" customHeight="1" x14ac:dyDescent="0.2">
      <c r="A17" s="162"/>
      <c r="B17" s="129"/>
      <c r="C17" s="129"/>
      <c r="D17" s="129"/>
      <c r="E17" s="153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172</v>
      </c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.5" customHeight="1" x14ac:dyDescent="0.2">
      <c r="A21" s="162"/>
      <c r="B21" s="129"/>
      <c r="C21" s="129"/>
      <c r="D21" s="129"/>
      <c r="E21" s="153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.5" customHeight="1" x14ac:dyDescent="0.2">
      <c r="A25" s="162"/>
      <c r="B25" s="129"/>
      <c r="C25" s="129"/>
      <c r="D25" s="129"/>
      <c r="E25" s="153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>
        <v>0</v>
      </c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.5" customHeight="1" x14ac:dyDescent="0.2">
      <c r="A27" s="162"/>
      <c r="B27" s="129"/>
      <c r="C27" s="129"/>
      <c r="D27" s="129"/>
      <c r="E27" s="153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64" t="s">
        <v>43</v>
      </c>
      <c r="B28" s="165"/>
      <c r="C28" s="165"/>
      <c r="D28" s="159"/>
      <c r="E28" s="1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thickBot="1" x14ac:dyDescent="0.25">
      <c r="A29" s="22"/>
      <c r="B29" s="1"/>
      <c r="C29" s="2"/>
      <c r="D29" s="13"/>
      <c r="E29" s="14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66" t="s">
        <v>44</v>
      </c>
      <c r="B30" s="167"/>
      <c r="C30" s="167"/>
      <c r="D30" s="167"/>
      <c r="E30" s="168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37" t="s">
        <v>45</v>
      </c>
      <c r="B31" s="129"/>
      <c r="C31" s="130"/>
      <c r="D31" s="23" t="s">
        <v>46</v>
      </c>
      <c r="E31" s="92" t="s">
        <v>12</v>
      </c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93" t="s">
        <v>47</v>
      </c>
      <c r="B32" s="169" t="s">
        <v>48</v>
      </c>
      <c r="C32" s="129"/>
      <c r="D32" s="129"/>
      <c r="E32" s="94"/>
      <c r="F32" s="67"/>
      <c r="G32" s="5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93" t="s">
        <v>49</v>
      </c>
      <c r="B33" s="169" t="s">
        <v>50</v>
      </c>
      <c r="C33" s="130"/>
      <c r="D33" s="26">
        <v>0</v>
      </c>
      <c r="E33" s="95">
        <f>E32*D33</f>
        <v>0</v>
      </c>
      <c r="F33" s="2"/>
      <c r="G33" s="170"/>
      <c r="H33" s="171"/>
      <c r="I33" s="171"/>
      <c r="J33" s="1"/>
      <c r="K33" s="1" t="s">
        <v>163</v>
      </c>
      <c r="L33" s="1" t="s">
        <v>164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93" t="s">
        <v>51</v>
      </c>
      <c r="B34" s="169" t="s">
        <v>52</v>
      </c>
      <c r="C34" s="130"/>
      <c r="D34" s="26">
        <v>0</v>
      </c>
      <c r="E34" s="96">
        <f>E26*D34</f>
        <v>0</v>
      </c>
      <c r="F34" s="2"/>
      <c r="G34" s="1"/>
      <c r="H34" s="1"/>
      <c r="I34" s="1"/>
      <c r="J34" s="1"/>
      <c r="K34" s="1" t="s">
        <v>165</v>
      </c>
      <c r="L34" s="1" t="s">
        <v>165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93" t="s">
        <v>53</v>
      </c>
      <c r="B35" s="27" t="s">
        <v>54</v>
      </c>
      <c r="C35" s="172">
        <v>0</v>
      </c>
      <c r="D35" s="174">
        <v>0.2</v>
      </c>
      <c r="E35" s="96">
        <f>E28*D35*C35</f>
        <v>0</v>
      </c>
      <c r="F35" s="2"/>
      <c r="G35" s="1"/>
      <c r="H35" s="1"/>
      <c r="I35" s="1"/>
      <c r="J35" s="1"/>
      <c r="K35" s="1" t="s">
        <v>166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93" t="s">
        <v>55</v>
      </c>
      <c r="B36" s="27" t="s">
        <v>56</v>
      </c>
      <c r="C36" s="173"/>
      <c r="D36" s="173"/>
      <c r="E36" s="96">
        <f>(((E28*1.14285714)*D35)-(E28*D35))*C35</f>
        <v>0</v>
      </c>
      <c r="F36" s="2"/>
      <c r="G36" s="170"/>
      <c r="H36" s="171"/>
      <c r="I36" s="171"/>
      <c r="J36" s="1"/>
      <c r="K36" s="1" t="s">
        <v>167</v>
      </c>
      <c r="L36" s="1" t="s">
        <v>164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75" t="s">
        <v>57</v>
      </c>
      <c r="B37" s="177" t="s">
        <v>58</v>
      </c>
      <c r="C37" s="28">
        <v>0</v>
      </c>
      <c r="D37" s="29">
        <v>0.6</v>
      </c>
      <c r="E37" s="96">
        <f t="shared" ref="E37:E40" si="0">IF(L37=1,($E$28+($E$28*D37))*C37,($E$28*D37)*C37)</f>
        <v>0</v>
      </c>
      <c r="F37" s="2"/>
      <c r="G37" s="1"/>
      <c r="H37" s="1"/>
      <c r="I37" s="1"/>
      <c r="J37" s="1"/>
      <c r="K37" s="1" t="s">
        <v>168</v>
      </c>
      <c r="L37" s="1"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76"/>
      <c r="B38" s="173"/>
      <c r="C38" s="28">
        <v>0</v>
      </c>
      <c r="D38" s="29">
        <v>1</v>
      </c>
      <c r="E38" s="96">
        <f t="shared" si="0"/>
        <v>0</v>
      </c>
      <c r="F38" s="2"/>
      <c r="G38" s="1"/>
      <c r="H38" s="1"/>
      <c r="I38" s="1"/>
      <c r="J38" s="1"/>
      <c r="K38" s="1" t="s">
        <v>169</v>
      </c>
      <c r="L38" s="1">
        <v>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97" t="s">
        <v>59</v>
      </c>
      <c r="B39" s="31" t="s">
        <v>60</v>
      </c>
      <c r="C39" s="28">
        <v>0</v>
      </c>
      <c r="D39" s="29">
        <v>1</v>
      </c>
      <c r="E39" s="96">
        <f t="shared" si="0"/>
        <v>0</v>
      </c>
      <c r="F39" s="2"/>
      <c r="G39" s="1"/>
      <c r="H39" s="1"/>
      <c r="I39" s="1"/>
      <c r="J39" s="1"/>
      <c r="K39" s="1"/>
      <c r="L39" s="1">
        <v>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93" t="s">
        <v>61</v>
      </c>
      <c r="B40" s="27" t="s">
        <v>62</v>
      </c>
      <c r="C40" s="28">
        <v>0</v>
      </c>
      <c r="D40" s="29">
        <v>0.5</v>
      </c>
      <c r="E40" s="96">
        <f t="shared" si="0"/>
        <v>0</v>
      </c>
      <c r="F40" s="2"/>
      <c r="G40" s="1"/>
      <c r="H40" s="1"/>
      <c r="I40" s="1"/>
      <c r="J40" s="1"/>
      <c r="K40" s="1"/>
      <c r="L40" s="1">
        <v>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93" t="s">
        <v>63</v>
      </c>
      <c r="B41" s="178" t="s">
        <v>64</v>
      </c>
      <c r="C41" s="129"/>
      <c r="D41" s="130"/>
      <c r="E41" s="96">
        <f>SUM(E37:E40)*20%</f>
        <v>0</v>
      </c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93" t="s">
        <v>65</v>
      </c>
      <c r="B42" s="169" t="s">
        <v>66</v>
      </c>
      <c r="C42" s="129"/>
      <c r="D42" s="130"/>
      <c r="E42" s="98">
        <v>0</v>
      </c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thickBot="1" x14ac:dyDescent="0.3">
      <c r="A43" s="131" t="s">
        <v>67</v>
      </c>
      <c r="B43" s="132"/>
      <c r="C43" s="132"/>
      <c r="D43" s="133"/>
      <c r="E43" s="99">
        <f>SUM(E32:E42)</f>
        <v>0</v>
      </c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thickBot="1" x14ac:dyDescent="0.25">
      <c r="A44" s="12"/>
      <c r="B44" s="1"/>
      <c r="C44" s="2"/>
      <c r="D44" s="13"/>
      <c r="E44" s="14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79" t="s">
        <v>69</v>
      </c>
      <c r="B46" s="165"/>
      <c r="C46" s="165"/>
      <c r="D46" s="165"/>
      <c r="E46" s="16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.5" customHeight="1" x14ac:dyDescent="0.2">
      <c r="A47" s="180"/>
      <c r="B47" s="171"/>
      <c r="C47" s="171"/>
      <c r="D47" s="171"/>
      <c r="E47" s="18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64" t="s">
        <v>76</v>
      </c>
      <c r="B54" s="165"/>
      <c r="C54" s="165"/>
      <c r="D54" s="159"/>
      <c r="E54" s="11">
        <f>SUM(E50,E53)</f>
        <v>0</v>
      </c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.5" customHeight="1" x14ac:dyDescent="0.2">
      <c r="A55" s="180"/>
      <c r="B55" s="171"/>
      <c r="C55" s="171"/>
      <c r="D55" s="171"/>
      <c r="E55" s="18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.5" customHeight="1" x14ac:dyDescent="0.2">
      <c r="A67" s="180"/>
      <c r="B67" s="171"/>
      <c r="C67" s="171"/>
      <c r="D67" s="171"/>
      <c r="E67" s="18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86"/>
      <c r="B71" s="27" t="s">
        <v>92</v>
      </c>
      <c r="C71" s="173"/>
      <c r="D71" s="173"/>
      <c r="E71" s="70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24" t="s">
        <v>51</v>
      </c>
      <c r="B76" s="189" t="s">
        <v>177</v>
      </c>
      <c r="C76" s="129"/>
      <c r="D76" s="130"/>
      <c r="E76" s="7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64" t="s">
        <v>97</v>
      </c>
      <c r="B78" s="165"/>
      <c r="C78" s="165"/>
      <c r="D78" s="159"/>
      <c r="E78" s="73">
        <f>SUM(E72,E75,E76:E77)</f>
        <v>0</v>
      </c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.5" customHeight="1" x14ac:dyDescent="0.2">
      <c r="A79" s="180"/>
      <c r="B79" s="171"/>
      <c r="C79" s="171"/>
      <c r="D79" s="171"/>
      <c r="E79" s="18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64" t="s">
        <v>103</v>
      </c>
      <c r="B85" s="165"/>
      <c r="C85" s="165"/>
      <c r="D85" s="159"/>
      <c r="E85" s="11">
        <f>SUM(E82:E84)</f>
        <v>0</v>
      </c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2"/>
      <c r="B86" s="1"/>
      <c r="C86" s="2"/>
      <c r="D86" s="13"/>
      <c r="E86" s="14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2"/>
      <c r="G88" s="170"/>
      <c r="H88" s="171"/>
      <c r="I88" s="171"/>
      <c r="J88" s="1"/>
      <c r="K88" s="1" t="s">
        <v>167</v>
      </c>
      <c r="L88" s="1" t="s">
        <v>164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2"/>
      <c r="G89" s="191"/>
      <c r="H89" s="171"/>
      <c r="I89" s="171"/>
      <c r="J89" s="1"/>
      <c r="K89" s="1" t="s">
        <v>44</v>
      </c>
      <c r="L89" s="1">
        <v>1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2"/>
      <c r="G90" s="1"/>
      <c r="H90" s="1"/>
      <c r="I90" s="1"/>
      <c r="J90" s="1"/>
      <c r="K90" s="1" t="s">
        <v>170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2"/>
      <c r="G91" s="1"/>
      <c r="H91" s="1"/>
      <c r="I91" s="1"/>
      <c r="J91" s="1"/>
      <c r="K91" s="1" t="s">
        <v>171</v>
      </c>
      <c r="L91" s="1">
        <v>1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2"/>
      <c r="G92" s="1"/>
      <c r="H92" s="1"/>
      <c r="I92" s="1"/>
      <c r="J92" s="1"/>
      <c r="K92" s="1"/>
      <c r="L92" s="1">
        <v>1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2"/>
      <c r="G94" s="1"/>
      <c r="H94" s="1"/>
      <c r="I94" s="1"/>
      <c r="J94" s="1"/>
      <c r="K94" s="1"/>
      <c r="L94" s="1">
        <v>1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64" t="s">
        <v>112</v>
      </c>
      <c r="B95" s="165"/>
      <c r="C95" s="165"/>
      <c r="D95" s="159"/>
      <c r="E95" s="11">
        <f>SUM(E89:E94)</f>
        <v>0</v>
      </c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2"/>
      <c r="B96" s="1"/>
      <c r="C96" s="2"/>
      <c r="D96" s="13"/>
      <c r="E96" s="14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79" t="s">
        <v>114</v>
      </c>
      <c r="B98" s="165"/>
      <c r="C98" s="165"/>
      <c r="D98" s="165"/>
      <c r="E98" s="16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.5" customHeight="1" x14ac:dyDescent="0.2">
      <c r="A99" s="180"/>
      <c r="B99" s="171"/>
      <c r="C99" s="171"/>
      <c r="D99" s="171"/>
      <c r="E99" s="18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24" t="s">
        <v>57</v>
      </c>
      <c r="B107" s="169" t="s">
        <v>66</v>
      </c>
      <c r="C107" s="130"/>
      <c r="D107" s="32">
        <v>0</v>
      </c>
      <c r="E107" s="10">
        <f t="shared" si="4"/>
        <v>0</v>
      </c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.5" customHeight="1" x14ac:dyDescent="0.2">
      <c r="A109" s="180"/>
      <c r="B109" s="171"/>
      <c r="C109" s="171"/>
      <c r="D109" s="171"/>
      <c r="E109" s="18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24" t="s">
        <v>47</v>
      </c>
      <c r="B112" s="169" t="s">
        <v>126</v>
      </c>
      <c r="C112" s="130"/>
      <c r="D112" s="53">
        <v>0</v>
      </c>
      <c r="E112" s="10">
        <f>E28*D112</f>
        <v>0</v>
      </c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.5" customHeight="1" x14ac:dyDescent="0.2">
      <c r="A114" s="200"/>
      <c r="B114" s="126"/>
      <c r="C114" s="126"/>
      <c r="D114" s="126"/>
      <c r="E114" s="15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64" t="s">
        <v>132</v>
      </c>
      <c r="B120" s="165"/>
      <c r="C120" s="165"/>
      <c r="D120" s="159"/>
      <c r="E120" s="11">
        <f>SUM(E117:E119)</f>
        <v>0</v>
      </c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2"/>
      <c r="B121" s="1"/>
      <c r="C121" s="2"/>
      <c r="D121" s="13"/>
      <c r="E121" s="14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24" t="s">
        <v>53</v>
      </c>
      <c r="B127" s="169" t="s">
        <v>173</v>
      </c>
      <c r="C127" s="129"/>
      <c r="D127" s="130"/>
      <c r="E127" s="47">
        <v>0</v>
      </c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64" t="s">
        <v>138</v>
      </c>
      <c r="B128" s="165"/>
      <c r="C128" s="165"/>
      <c r="D128" s="159"/>
      <c r="E128" s="11">
        <f>SUM(E124:E127)</f>
        <v>0</v>
      </c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2"/>
      <c r="B129" s="1"/>
      <c r="C129" s="2"/>
      <c r="D129" s="13"/>
      <c r="E129" s="14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2"/>
      <c r="B140" s="1"/>
      <c r="C140" s="2"/>
      <c r="D140" s="13"/>
      <c r="E140" s="14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95" t="s">
        <v>153</v>
      </c>
      <c r="B141" s="196"/>
      <c r="C141" s="196"/>
      <c r="D141" s="196"/>
      <c r="E141" s="197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92" t="s">
        <v>160</v>
      </c>
      <c r="B148" s="193"/>
      <c r="C148" s="193"/>
      <c r="D148" s="194"/>
      <c r="E148" s="50">
        <f>(SUM(E142:E146)+E132+E133)/(1-D138)</f>
        <v>0</v>
      </c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2"/>
      <c r="B149" s="1"/>
      <c r="C149" s="2"/>
      <c r="D149" s="13"/>
      <c r="E149" s="14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95" t="s">
        <v>10</v>
      </c>
      <c r="B150" s="196"/>
      <c r="C150" s="196"/>
      <c r="D150" s="196"/>
      <c r="E150" s="197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D154" si="8">D50</f>
        <v>0</v>
      </c>
      <c r="E152" s="49">
        <f t="shared" ref="D152:E152" si="9">E50</f>
        <v>0</v>
      </c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ref="D153:E153" si="10">E51</f>
        <v>0</v>
      </c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ref="D154:E154" si="11">E52</f>
        <v>0</v>
      </c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" si="12">D91+D94</f>
        <v>0</v>
      </c>
      <c r="E155" s="49">
        <f t="shared" ref="D155:E155" si="13">E91+E94</f>
        <v>0</v>
      </c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92" t="s">
        <v>18</v>
      </c>
      <c r="B157" s="193"/>
      <c r="C157" s="194"/>
      <c r="D157" s="52">
        <f t="shared" ref="D157" si="14">SUM(D152:D156)</f>
        <v>0</v>
      </c>
      <c r="E157" s="50">
        <f t="shared" ref="D157:E157" si="15">SUM(E152:E156)</f>
        <v>0</v>
      </c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2"/>
      <c r="B158" s="1"/>
      <c r="C158" s="2"/>
      <c r="D158" s="13"/>
      <c r="E158" s="14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63"/>
      <c r="B159" s="64"/>
      <c r="C159" s="64"/>
      <c r="D159" s="64"/>
      <c r="E159" s="64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x14ac:dyDescent="0.2">
      <c r="A160" s="65"/>
      <c r="B160" s="66"/>
      <c r="C160" s="64"/>
      <c r="D160" s="64"/>
      <c r="E160" s="64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x14ac:dyDescent="0.2">
      <c r="A161" s="65"/>
      <c r="B161" s="66"/>
      <c r="C161" s="64"/>
      <c r="D161" s="64"/>
      <c r="E161" s="64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x14ac:dyDescent="0.2">
      <c r="A162" s="65"/>
      <c r="B162" s="66"/>
      <c r="C162" s="64"/>
      <c r="D162" s="64"/>
      <c r="E162" s="64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65"/>
      <c r="B163" s="66"/>
      <c r="C163" s="64"/>
      <c r="D163" s="64"/>
      <c r="E163" s="64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65"/>
      <c r="B164" s="66"/>
      <c r="C164" s="64"/>
      <c r="D164" s="64"/>
      <c r="E164" s="64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65"/>
      <c r="B165" s="66"/>
      <c r="C165" s="64"/>
      <c r="D165" s="64"/>
      <c r="E165" s="64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2"/>
      <c r="B166" s="1"/>
      <c r="C166" s="2"/>
      <c r="D166" s="13"/>
      <c r="E166" s="14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2"/>
      <c r="B167" s="1"/>
      <c r="C167" s="2"/>
      <c r="D167" s="13"/>
      <c r="E167" s="14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2"/>
      <c r="B168" s="1"/>
      <c r="C168" s="2"/>
      <c r="D168" s="13"/>
      <c r="E168" s="14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2"/>
      <c r="B169" s="1"/>
      <c r="C169" s="2"/>
      <c r="D169" s="13"/>
      <c r="E169" s="14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2"/>
      <c r="B170" s="1"/>
      <c r="C170" s="2"/>
      <c r="D170" s="13"/>
      <c r="E170" s="14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2"/>
      <c r="B171" s="1"/>
      <c r="C171" s="2"/>
      <c r="D171" s="13"/>
      <c r="E171" s="14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2"/>
      <c r="B172" s="1"/>
      <c r="C172" s="2"/>
      <c r="D172" s="13"/>
      <c r="E172" s="14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2"/>
      <c r="B173" s="1"/>
      <c r="C173" s="2"/>
      <c r="D173" s="13"/>
      <c r="E173" s="14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2"/>
      <c r="B174" s="1"/>
      <c r="C174" s="2"/>
      <c r="D174" s="13"/>
      <c r="E174" s="14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2"/>
      <c r="B175" s="1"/>
      <c r="C175" s="2"/>
      <c r="D175" s="13"/>
      <c r="E175" s="14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2"/>
      <c r="B176" s="1"/>
      <c r="C176" s="2"/>
      <c r="D176" s="13"/>
      <c r="E176" s="14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2"/>
      <c r="B177" s="1"/>
      <c r="C177" s="2"/>
      <c r="D177" s="13"/>
      <c r="E177" s="14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2"/>
      <c r="B178" s="1"/>
      <c r="C178" s="2"/>
      <c r="D178" s="13"/>
      <c r="E178" s="14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2"/>
      <c r="B179" s="1"/>
      <c r="C179" s="2"/>
      <c r="D179" s="13"/>
      <c r="E179" s="14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2"/>
      <c r="B180" s="1"/>
      <c r="C180" s="2"/>
      <c r="D180" s="13"/>
      <c r="E180" s="14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2"/>
      <c r="B181" s="1"/>
      <c r="C181" s="2"/>
      <c r="D181" s="13"/>
      <c r="E181" s="14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2"/>
      <c r="B182" s="1"/>
      <c r="C182" s="2"/>
      <c r="D182" s="13"/>
      <c r="E182" s="14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2"/>
      <c r="B183" s="1"/>
      <c r="C183" s="2"/>
      <c r="D183" s="13"/>
      <c r="E183" s="14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2"/>
      <c r="B184" s="1"/>
      <c r="C184" s="2"/>
      <c r="D184" s="13"/>
      <c r="E184" s="14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2"/>
      <c r="B185" s="1"/>
      <c r="C185" s="2"/>
      <c r="D185" s="13"/>
      <c r="E185" s="14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2"/>
      <c r="B186" s="1"/>
      <c r="C186" s="2"/>
      <c r="D186" s="13"/>
      <c r="E186" s="14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2"/>
      <c r="B187" s="1"/>
      <c r="C187" s="2"/>
      <c r="D187" s="13"/>
      <c r="E187" s="14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2"/>
      <c r="B188" s="1"/>
      <c r="C188" s="2"/>
      <c r="D188" s="13"/>
      <c r="E188" s="14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2"/>
      <c r="B189" s="1"/>
      <c r="C189" s="2"/>
      <c r="D189" s="13"/>
      <c r="E189" s="14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2"/>
      <c r="B190" s="1"/>
      <c r="C190" s="2"/>
      <c r="D190" s="13"/>
      <c r="E190" s="14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2"/>
      <c r="B191" s="1"/>
      <c r="C191" s="2"/>
      <c r="D191" s="13"/>
      <c r="E191" s="14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2"/>
      <c r="B192" s="1"/>
      <c r="C192" s="2"/>
      <c r="D192" s="13"/>
      <c r="E192" s="14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2"/>
      <c r="B193" s="1"/>
      <c r="C193" s="2"/>
      <c r="D193" s="13"/>
      <c r="E193" s="14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2"/>
      <c r="B194" s="1"/>
      <c r="C194" s="2"/>
      <c r="D194" s="13"/>
      <c r="E194" s="14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2"/>
      <c r="B195" s="1"/>
      <c r="C195" s="2"/>
      <c r="D195" s="13"/>
      <c r="E195" s="14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2"/>
      <c r="B196" s="1"/>
      <c r="C196" s="2"/>
      <c r="D196" s="13"/>
      <c r="E196" s="14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2"/>
      <c r="B197" s="1"/>
      <c r="C197" s="2"/>
      <c r="D197" s="13"/>
      <c r="E197" s="14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2"/>
      <c r="B198" s="1"/>
      <c r="C198" s="2"/>
      <c r="D198" s="13"/>
      <c r="E198" s="14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2"/>
      <c r="B199" s="1"/>
      <c r="C199" s="2"/>
      <c r="D199" s="13"/>
      <c r="E199" s="14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2"/>
      <c r="B200" s="1"/>
      <c r="C200" s="2"/>
      <c r="D200" s="13"/>
      <c r="E200" s="14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2"/>
      <c r="B201" s="1"/>
      <c r="C201" s="2"/>
      <c r="D201" s="13"/>
      <c r="E201" s="14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2"/>
      <c r="B202" s="1"/>
      <c r="C202" s="2"/>
      <c r="D202" s="13"/>
      <c r="E202" s="14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2"/>
      <c r="B203" s="1"/>
      <c r="C203" s="2"/>
      <c r="D203" s="13"/>
      <c r="E203" s="14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2"/>
      <c r="B204" s="1"/>
      <c r="C204" s="2"/>
      <c r="D204" s="13"/>
      <c r="E204" s="14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2"/>
      <c r="B205" s="1"/>
      <c r="C205" s="2"/>
      <c r="D205" s="13"/>
      <c r="E205" s="14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2"/>
      <c r="B206" s="1"/>
      <c r="C206" s="2"/>
      <c r="D206" s="13"/>
      <c r="E206" s="14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2"/>
      <c r="B207" s="1"/>
      <c r="C207" s="2"/>
      <c r="D207" s="13"/>
      <c r="E207" s="14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2"/>
      <c r="B208" s="1"/>
      <c r="C208" s="2"/>
      <c r="D208" s="13"/>
      <c r="E208" s="14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2"/>
      <c r="B209" s="1"/>
      <c r="C209" s="2"/>
      <c r="D209" s="13"/>
      <c r="E209" s="14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2"/>
      <c r="B210" s="1"/>
      <c r="C210" s="2"/>
      <c r="D210" s="13"/>
      <c r="E210" s="14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2"/>
      <c r="B211" s="1"/>
      <c r="C211" s="2"/>
      <c r="D211" s="13"/>
      <c r="E211" s="14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2"/>
      <c r="B212" s="1"/>
      <c r="C212" s="2"/>
      <c r="D212" s="13"/>
      <c r="E212" s="14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2"/>
      <c r="B213" s="1"/>
      <c r="C213" s="2"/>
      <c r="D213" s="13"/>
      <c r="E213" s="14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2"/>
      <c r="B214" s="1"/>
      <c r="C214" s="2"/>
      <c r="D214" s="13"/>
      <c r="E214" s="14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2"/>
      <c r="B215" s="1"/>
      <c r="C215" s="2"/>
      <c r="D215" s="13"/>
      <c r="E215" s="14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2"/>
      <c r="B216" s="1"/>
      <c r="C216" s="2"/>
      <c r="D216" s="13"/>
      <c r="E216" s="14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2"/>
      <c r="B217" s="1"/>
      <c r="C217" s="2"/>
      <c r="D217" s="13"/>
      <c r="E217" s="14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2"/>
      <c r="B218" s="1"/>
      <c r="C218" s="2"/>
      <c r="D218" s="13"/>
      <c r="E218" s="14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2"/>
      <c r="B219" s="1"/>
      <c r="C219" s="2"/>
      <c r="D219" s="13"/>
      <c r="E219" s="14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2"/>
      <c r="B220" s="1"/>
      <c r="C220" s="2"/>
      <c r="D220" s="13"/>
      <c r="E220" s="14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2"/>
      <c r="B221" s="1"/>
      <c r="C221" s="2"/>
      <c r="D221" s="13"/>
      <c r="E221" s="14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2"/>
      <c r="B222" s="1"/>
      <c r="C222" s="2"/>
      <c r="D222" s="13"/>
      <c r="E222" s="14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2"/>
      <c r="B223" s="1"/>
      <c r="C223" s="2"/>
      <c r="D223" s="13"/>
      <c r="E223" s="14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2"/>
      <c r="B224" s="1"/>
      <c r="C224" s="2"/>
      <c r="D224" s="13"/>
      <c r="E224" s="14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2"/>
      <c r="B225" s="1"/>
      <c r="C225" s="2"/>
      <c r="D225" s="13"/>
      <c r="E225" s="14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2"/>
      <c r="B226" s="1"/>
      <c r="C226" s="2"/>
      <c r="D226" s="13"/>
      <c r="E226" s="14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2"/>
      <c r="B227" s="1"/>
      <c r="C227" s="2"/>
      <c r="D227" s="13"/>
      <c r="E227" s="14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2"/>
      <c r="B228" s="1"/>
      <c r="C228" s="2"/>
      <c r="D228" s="13"/>
      <c r="E228" s="14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2"/>
      <c r="B229" s="1"/>
      <c r="C229" s="2"/>
      <c r="D229" s="13"/>
      <c r="E229" s="14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2"/>
      <c r="B230" s="1"/>
      <c r="C230" s="2"/>
      <c r="D230" s="13"/>
      <c r="E230" s="14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2"/>
      <c r="B231" s="1"/>
      <c r="C231" s="2"/>
      <c r="D231" s="13"/>
      <c r="E231" s="14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2"/>
      <c r="B232" s="1"/>
      <c r="C232" s="2"/>
      <c r="D232" s="13"/>
      <c r="E232" s="14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2"/>
      <c r="B233" s="1"/>
      <c r="C233" s="2"/>
      <c r="D233" s="13"/>
      <c r="E233" s="14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2"/>
      <c r="B234" s="1"/>
      <c r="C234" s="2"/>
      <c r="D234" s="13"/>
      <c r="E234" s="14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2"/>
      <c r="B235" s="1"/>
      <c r="C235" s="2"/>
      <c r="D235" s="13"/>
      <c r="E235" s="14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2"/>
      <c r="B236" s="1"/>
      <c r="C236" s="2"/>
      <c r="D236" s="13"/>
      <c r="E236" s="14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2"/>
      <c r="B237" s="1"/>
      <c r="C237" s="2"/>
      <c r="D237" s="13"/>
      <c r="E237" s="14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2"/>
      <c r="B238" s="1"/>
      <c r="C238" s="2"/>
      <c r="D238" s="13"/>
      <c r="E238" s="14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2"/>
      <c r="B239" s="1"/>
      <c r="C239" s="2"/>
      <c r="D239" s="13"/>
      <c r="E239" s="14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2"/>
      <c r="B240" s="1"/>
      <c r="C240" s="2"/>
      <c r="D240" s="13"/>
      <c r="E240" s="14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2"/>
      <c r="B241" s="1"/>
      <c r="C241" s="2"/>
      <c r="D241" s="13"/>
      <c r="E241" s="14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2"/>
      <c r="B242" s="1"/>
      <c r="C242" s="2"/>
      <c r="D242" s="13"/>
      <c r="E242" s="14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2"/>
      <c r="B243" s="1"/>
      <c r="C243" s="2"/>
      <c r="D243" s="13"/>
      <c r="E243" s="14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2"/>
      <c r="B244" s="1"/>
      <c r="C244" s="2"/>
      <c r="D244" s="13"/>
      <c r="E244" s="14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2"/>
      <c r="B245" s="1"/>
      <c r="C245" s="2"/>
      <c r="D245" s="13"/>
      <c r="E245" s="14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2"/>
      <c r="B246" s="1"/>
      <c r="C246" s="2"/>
      <c r="D246" s="13"/>
      <c r="E246" s="14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2"/>
      <c r="B247" s="1"/>
      <c r="C247" s="2"/>
      <c r="D247" s="13"/>
      <c r="E247" s="14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2"/>
      <c r="B248" s="1"/>
      <c r="C248" s="2"/>
      <c r="D248" s="13"/>
      <c r="E248" s="14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2"/>
      <c r="B249" s="1"/>
      <c r="C249" s="2"/>
      <c r="D249" s="13"/>
      <c r="E249" s="14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2"/>
      <c r="B250" s="1"/>
      <c r="C250" s="2"/>
      <c r="D250" s="13"/>
      <c r="E250" s="14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2"/>
      <c r="B251" s="1"/>
      <c r="C251" s="2"/>
      <c r="D251" s="13"/>
      <c r="E251" s="14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2"/>
      <c r="B252" s="1"/>
      <c r="C252" s="2"/>
      <c r="D252" s="13"/>
      <c r="E252" s="14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2"/>
      <c r="B253" s="1"/>
      <c r="C253" s="2"/>
      <c r="D253" s="13"/>
      <c r="E253" s="14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2"/>
      <c r="B254" s="1"/>
      <c r="C254" s="2"/>
      <c r="D254" s="13"/>
      <c r="E254" s="14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2"/>
      <c r="B255" s="1"/>
      <c r="C255" s="2"/>
      <c r="D255" s="13"/>
      <c r="E255" s="14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2"/>
      <c r="B256" s="1"/>
      <c r="C256" s="2"/>
      <c r="D256" s="13"/>
      <c r="E256" s="14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2"/>
      <c r="B257" s="1"/>
      <c r="C257" s="2"/>
      <c r="D257" s="13"/>
      <c r="E257" s="14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2"/>
      <c r="B258" s="1"/>
      <c r="C258" s="2"/>
      <c r="D258" s="13"/>
      <c r="E258" s="14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2"/>
      <c r="B259" s="1"/>
      <c r="C259" s="2"/>
      <c r="D259" s="13"/>
      <c r="E259" s="14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2"/>
      <c r="B260" s="1"/>
      <c r="C260" s="2"/>
      <c r="D260" s="13"/>
      <c r="E260" s="14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2"/>
      <c r="B261" s="1"/>
      <c r="C261" s="2"/>
      <c r="D261" s="13"/>
      <c r="E261" s="14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2"/>
      <c r="B262" s="1"/>
      <c r="C262" s="2"/>
      <c r="D262" s="13"/>
      <c r="E262" s="14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2"/>
      <c r="B263" s="1"/>
      <c r="C263" s="2"/>
      <c r="D263" s="13"/>
      <c r="E263" s="14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2"/>
      <c r="B264" s="1"/>
      <c r="C264" s="2"/>
      <c r="D264" s="13"/>
      <c r="E264" s="14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2"/>
      <c r="B265" s="1"/>
      <c r="C265" s="2"/>
      <c r="D265" s="13"/>
      <c r="E265" s="14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2"/>
      <c r="B266" s="1"/>
      <c r="C266" s="2"/>
      <c r="D266" s="13"/>
      <c r="E266" s="14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2"/>
      <c r="B267" s="1"/>
      <c r="C267" s="2"/>
      <c r="D267" s="13"/>
      <c r="E267" s="14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2"/>
      <c r="B268" s="1"/>
      <c r="C268" s="2"/>
      <c r="D268" s="13"/>
      <c r="E268" s="14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2"/>
      <c r="B269" s="1"/>
      <c r="C269" s="2"/>
      <c r="D269" s="13"/>
      <c r="E269" s="14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2"/>
      <c r="B270" s="1"/>
      <c r="C270" s="2"/>
      <c r="D270" s="13"/>
      <c r="E270" s="14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2"/>
      <c r="B271" s="1"/>
      <c r="C271" s="2"/>
      <c r="D271" s="13"/>
      <c r="E271" s="14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2"/>
      <c r="B272" s="1"/>
      <c r="C272" s="2"/>
      <c r="D272" s="13"/>
      <c r="E272" s="14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2"/>
      <c r="B273" s="1"/>
      <c r="C273" s="2"/>
      <c r="D273" s="13"/>
      <c r="E273" s="14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2"/>
      <c r="B274" s="1"/>
      <c r="C274" s="2"/>
      <c r="D274" s="13"/>
      <c r="E274" s="14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2"/>
      <c r="B275" s="1"/>
      <c r="C275" s="2"/>
      <c r="D275" s="13"/>
      <c r="E275" s="14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2"/>
      <c r="B276" s="1"/>
      <c r="C276" s="2"/>
      <c r="D276" s="13"/>
      <c r="E276" s="14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2"/>
      <c r="B277" s="1"/>
      <c r="C277" s="2"/>
      <c r="D277" s="13"/>
      <c r="E277" s="14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2"/>
      <c r="B278" s="1"/>
      <c r="C278" s="2"/>
      <c r="D278" s="13"/>
      <c r="E278" s="14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2"/>
      <c r="B279" s="1"/>
      <c r="C279" s="2"/>
      <c r="D279" s="13"/>
      <c r="E279" s="14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2"/>
      <c r="B280" s="1"/>
      <c r="C280" s="2"/>
      <c r="D280" s="13"/>
      <c r="E280" s="14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2"/>
      <c r="B281" s="1"/>
      <c r="C281" s="2"/>
      <c r="D281" s="13"/>
      <c r="E281" s="14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2"/>
      <c r="B282" s="1"/>
      <c r="C282" s="2"/>
      <c r="D282" s="13"/>
      <c r="E282" s="14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2"/>
      <c r="B283" s="1"/>
      <c r="C283" s="2"/>
      <c r="D283" s="13"/>
      <c r="E283" s="14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2"/>
      <c r="B284" s="1"/>
      <c r="C284" s="2"/>
      <c r="D284" s="13"/>
      <c r="E284" s="14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2"/>
      <c r="B285" s="1"/>
      <c r="C285" s="2"/>
      <c r="D285" s="13"/>
      <c r="E285" s="14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2"/>
      <c r="B286" s="1"/>
      <c r="C286" s="2"/>
      <c r="D286" s="13"/>
      <c r="E286" s="14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2"/>
      <c r="B287" s="1"/>
      <c r="C287" s="2"/>
      <c r="D287" s="13"/>
      <c r="E287" s="14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2"/>
      <c r="B288" s="1"/>
      <c r="C288" s="2"/>
      <c r="D288" s="13"/>
      <c r="E288" s="14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2"/>
      <c r="B289" s="1"/>
      <c r="C289" s="2"/>
      <c r="D289" s="13"/>
      <c r="E289" s="14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2"/>
      <c r="B290" s="1"/>
      <c r="C290" s="2"/>
      <c r="D290" s="13"/>
      <c r="E290" s="14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2"/>
      <c r="B291" s="1"/>
      <c r="C291" s="2"/>
      <c r="D291" s="13"/>
      <c r="E291" s="14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2"/>
      <c r="B292" s="1"/>
      <c r="C292" s="2"/>
      <c r="D292" s="13"/>
      <c r="E292" s="14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2"/>
      <c r="B293" s="1"/>
      <c r="C293" s="2"/>
      <c r="D293" s="13"/>
      <c r="E293" s="14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2"/>
      <c r="B294" s="1"/>
      <c r="C294" s="2"/>
      <c r="D294" s="13"/>
      <c r="E294" s="14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2"/>
      <c r="B295" s="1"/>
      <c r="C295" s="2"/>
      <c r="D295" s="13"/>
      <c r="E295" s="14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2"/>
      <c r="B296" s="1"/>
      <c r="C296" s="2"/>
      <c r="D296" s="13"/>
      <c r="E296" s="14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2"/>
      <c r="B297" s="1"/>
      <c r="C297" s="2"/>
      <c r="D297" s="13"/>
      <c r="E297" s="14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2"/>
      <c r="B298" s="1"/>
      <c r="C298" s="2"/>
      <c r="D298" s="13"/>
      <c r="E298" s="14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2"/>
      <c r="B299" s="1"/>
      <c r="C299" s="2"/>
      <c r="D299" s="13"/>
      <c r="E299" s="14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2"/>
      <c r="B300" s="1"/>
      <c r="C300" s="2"/>
      <c r="D300" s="13"/>
      <c r="E300" s="14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2"/>
      <c r="B301" s="1"/>
      <c r="C301" s="2"/>
      <c r="D301" s="13"/>
      <c r="E301" s="14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2"/>
      <c r="B302" s="1"/>
      <c r="C302" s="2"/>
      <c r="D302" s="13"/>
      <c r="E302" s="14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2"/>
      <c r="B303" s="1"/>
      <c r="C303" s="2"/>
      <c r="D303" s="13"/>
      <c r="E303" s="14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2"/>
      <c r="B304" s="1"/>
      <c r="C304" s="2"/>
      <c r="D304" s="13"/>
      <c r="E304" s="14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2"/>
      <c r="B305" s="1"/>
      <c r="C305" s="2"/>
      <c r="D305" s="13"/>
      <c r="E305" s="14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2"/>
      <c r="B306" s="1"/>
      <c r="C306" s="2"/>
      <c r="D306" s="13"/>
      <c r="E306" s="14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2"/>
      <c r="B307" s="1"/>
      <c r="C307" s="2"/>
      <c r="D307" s="13"/>
      <c r="E307" s="14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2"/>
      <c r="B308" s="1"/>
      <c r="C308" s="2"/>
      <c r="D308" s="13"/>
      <c r="E308" s="14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2"/>
      <c r="B309" s="1"/>
      <c r="C309" s="2"/>
      <c r="D309" s="13"/>
      <c r="E309" s="14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2"/>
      <c r="B310" s="1"/>
      <c r="C310" s="2"/>
      <c r="D310" s="13"/>
      <c r="E310" s="14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2"/>
      <c r="B311" s="1"/>
      <c r="C311" s="2"/>
      <c r="D311" s="13"/>
      <c r="E311" s="14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2"/>
      <c r="B312" s="1"/>
      <c r="C312" s="2"/>
      <c r="D312" s="13"/>
      <c r="E312" s="14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2"/>
      <c r="B313" s="1"/>
      <c r="C313" s="2"/>
      <c r="D313" s="13"/>
      <c r="E313" s="14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2"/>
      <c r="B314" s="1"/>
      <c r="C314" s="2"/>
      <c r="D314" s="13"/>
      <c r="E314" s="14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2"/>
      <c r="B315" s="1"/>
      <c r="C315" s="2"/>
      <c r="D315" s="13"/>
      <c r="E315" s="14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2"/>
      <c r="B316" s="1"/>
      <c r="C316" s="2"/>
      <c r="D316" s="13"/>
      <c r="E316" s="14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2"/>
      <c r="B317" s="1"/>
      <c r="C317" s="2"/>
      <c r="D317" s="13"/>
      <c r="E317" s="14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2"/>
      <c r="B318" s="1"/>
      <c r="C318" s="2"/>
      <c r="D318" s="13"/>
      <c r="E318" s="14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2"/>
      <c r="B319" s="1"/>
      <c r="C319" s="2"/>
      <c r="D319" s="13"/>
      <c r="E319" s="14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2"/>
      <c r="B320" s="1"/>
      <c r="C320" s="2"/>
      <c r="D320" s="13"/>
      <c r="E320" s="14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2"/>
      <c r="B321" s="1"/>
      <c r="C321" s="2"/>
      <c r="D321" s="13"/>
      <c r="E321" s="14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2"/>
      <c r="B322" s="1"/>
      <c r="C322" s="2"/>
      <c r="D322" s="13"/>
      <c r="E322" s="14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2"/>
      <c r="B323" s="1"/>
      <c r="C323" s="2"/>
      <c r="D323" s="13"/>
      <c r="E323" s="14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2"/>
      <c r="B324" s="1"/>
      <c r="C324" s="2"/>
      <c r="D324" s="13"/>
      <c r="E324" s="14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2"/>
      <c r="B325" s="1"/>
      <c r="C325" s="2"/>
      <c r="D325" s="13"/>
      <c r="E325" s="14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2"/>
      <c r="B326" s="1"/>
      <c r="C326" s="2"/>
      <c r="D326" s="13"/>
      <c r="E326" s="14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2"/>
      <c r="B327" s="1"/>
      <c r="C327" s="2"/>
      <c r="D327" s="13"/>
      <c r="E327" s="14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2"/>
      <c r="B328" s="1"/>
      <c r="C328" s="2"/>
      <c r="D328" s="13"/>
      <c r="E328" s="14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2"/>
      <c r="B329" s="1"/>
      <c r="C329" s="2"/>
      <c r="D329" s="13"/>
      <c r="E329" s="14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2"/>
      <c r="B330" s="1"/>
      <c r="C330" s="2"/>
      <c r="D330" s="13"/>
      <c r="E330" s="14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2"/>
      <c r="B331" s="1"/>
      <c r="C331" s="2"/>
      <c r="D331" s="13"/>
      <c r="E331" s="14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2"/>
      <c r="B332" s="1"/>
      <c r="C332" s="2"/>
      <c r="D332" s="13"/>
      <c r="E332" s="14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2"/>
      <c r="B333" s="1"/>
      <c r="C333" s="2"/>
      <c r="D333" s="13"/>
      <c r="E333" s="14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2"/>
      <c r="B334" s="1"/>
      <c r="C334" s="2"/>
      <c r="D334" s="13"/>
      <c r="E334" s="14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2"/>
      <c r="B335" s="1"/>
      <c r="C335" s="2"/>
      <c r="D335" s="13"/>
      <c r="E335" s="14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2"/>
      <c r="B336" s="1"/>
      <c r="C336" s="2"/>
      <c r="D336" s="13"/>
      <c r="E336" s="14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2"/>
      <c r="B337" s="1"/>
      <c r="C337" s="2"/>
      <c r="D337" s="13"/>
      <c r="E337" s="14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2"/>
      <c r="B338" s="1"/>
      <c r="C338" s="2"/>
      <c r="D338" s="13"/>
      <c r="E338" s="14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2"/>
      <c r="B339" s="1"/>
      <c r="C339" s="2"/>
      <c r="D339" s="13"/>
      <c r="E339" s="14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2"/>
      <c r="B340" s="1"/>
      <c r="C340" s="2"/>
      <c r="D340" s="13"/>
      <c r="E340" s="14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2"/>
      <c r="B341" s="1"/>
      <c r="C341" s="2"/>
      <c r="D341" s="13"/>
      <c r="E341" s="14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2"/>
      <c r="B342" s="1"/>
      <c r="C342" s="2"/>
      <c r="D342" s="13"/>
      <c r="E342" s="14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2"/>
      <c r="B343" s="1"/>
      <c r="C343" s="2"/>
      <c r="D343" s="13"/>
      <c r="E343" s="14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2"/>
      <c r="B344" s="1"/>
      <c r="C344" s="2"/>
      <c r="D344" s="13"/>
      <c r="E344" s="14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2"/>
      <c r="B345" s="1"/>
      <c r="C345" s="2"/>
      <c r="D345" s="13"/>
      <c r="E345" s="14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2"/>
      <c r="B346" s="1"/>
      <c r="C346" s="2"/>
      <c r="D346" s="13"/>
      <c r="E346" s="14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2"/>
      <c r="B347" s="1"/>
      <c r="C347" s="2"/>
      <c r="D347" s="13"/>
      <c r="E347" s="14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2"/>
      <c r="B348" s="1"/>
      <c r="C348" s="2"/>
      <c r="D348" s="13"/>
      <c r="E348" s="14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2"/>
      <c r="B349" s="1"/>
      <c r="C349" s="2"/>
      <c r="D349" s="13"/>
      <c r="E349" s="14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2"/>
      <c r="B350" s="1"/>
      <c r="C350" s="2"/>
      <c r="D350" s="13"/>
      <c r="E350" s="14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2"/>
      <c r="B351" s="1"/>
      <c r="C351" s="2"/>
      <c r="D351" s="13"/>
      <c r="E351" s="14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2"/>
      <c r="B352" s="1"/>
      <c r="C352" s="2"/>
      <c r="D352" s="13"/>
      <c r="E352" s="14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2"/>
      <c r="B353" s="1"/>
      <c r="C353" s="2"/>
      <c r="D353" s="13"/>
      <c r="E353" s="14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2"/>
      <c r="B354" s="1"/>
      <c r="C354" s="2"/>
      <c r="D354" s="13"/>
      <c r="E354" s="14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2"/>
      <c r="B355" s="1"/>
      <c r="C355" s="2"/>
      <c r="D355" s="13"/>
      <c r="E355" s="14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2"/>
      <c r="B356" s="1"/>
      <c r="C356" s="2"/>
      <c r="D356" s="13"/>
      <c r="E356" s="14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2"/>
      <c r="B357" s="1"/>
      <c r="C357" s="2"/>
      <c r="D357" s="13"/>
      <c r="E357" s="14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2"/>
      <c r="B358" s="1"/>
      <c r="C358" s="2"/>
      <c r="D358" s="13"/>
      <c r="E358" s="14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2"/>
      <c r="B359" s="1"/>
      <c r="C359" s="2"/>
      <c r="D359" s="13"/>
      <c r="E359" s="14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2"/>
      <c r="B360" s="1"/>
      <c r="C360" s="2"/>
      <c r="D360" s="13"/>
      <c r="E360" s="14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2"/>
      <c r="B361" s="1"/>
      <c r="C361" s="2"/>
      <c r="D361" s="13"/>
      <c r="E361" s="14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2"/>
      <c r="B362" s="1"/>
      <c r="C362" s="2"/>
      <c r="D362" s="13"/>
      <c r="E362" s="14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2"/>
      <c r="B363" s="1"/>
      <c r="C363" s="2"/>
      <c r="D363" s="13"/>
      <c r="E363" s="14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2"/>
      <c r="B364" s="1"/>
      <c r="C364" s="2"/>
      <c r="D364" s="13"/>
      <c r="E364" s="14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2"/>
      <c r="B365" s="1"/>
      <c r="C365" s="2"/>
      <c r="D365" s="13"/>
      <c r="E365" s="14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156:C156"/>
    <mergeCell ref="A157:C157"/>
    <mergeCell ref="B155:C155"/>
    <mergeCell ref="A95:D95"/>
    <mergeCell ref="A97:E97"/>
    <mergeCell ref="A98:E98"/>
    <mergeCell ref="A99:E99"/>
    <mergeCell ref="A100:E100"/>
    <mergeCell ref="A101:C101"/>
    <mergeCell ref="B102:C102"/>
    <mergeCell ref="B103:C103"/>
    <mergeCell ref="B104:C104"/>
    <mergeCell ref="B105:C105"/>
    <mergeCell ref="B106:C106"/>
    <mergeCell ref="B107:C107"/>
    <mergeCell ref="A108:C108"/>
    <mergeCell ref="A109:E109"/>
    <mergeCell ref="A110:E110"/>
    <mergeCell ref="A111:C111"/>
    <mergeCell ref="B112:C112"/>
    <mergeCell ref="A113:C113"/>
    <mergeCell ref="A114:E114"/>
    <mergeCell ref="A115:E115"/>
    <mergeCell ref="A116:D116"/>
    <mergeCell ref="B117:D117"/>
    <mergeCell ref="B118:D118"/>
    <mergeCell ref="B145:D145"/>
    <mergeCell ref="B146:D146"/>
    <mergeCell ref="B147:D147"/>
    <mergeCell ref="A130:E130"/>
    <mergeCell ref="A131:C131"/>
    <mergeCell ref="B132:C132"/>
    <mergeCell ref="B133:C133"/>
    <mergeCell ref="B134:C134"/>
    <mergeCell ref="B135:C135"/>
    <mergeCell ref="B136:C136"/>
    <mergeCell ref="B137:C137"/>
    <mergeCell ref="B138:C138"/>
    <mergeCell ref="A139:C139"/>
    <mergeCell ref="A148:D148"/>
    <mergeCell ref="A150:E150"/>
    <mergeCell ref="A151:C151"/>
    <mergeCell ref="B152:C152"/>
    <mergeCell ref="B153:C153"/>
    <mergeCell ref="B154:C154"/>
    <mergeCell ref="B90:C90"/>
    <mergeCell ref="B91:C91"/>
    <mergeCell ref="B92:C92"/>
    <mergeCell ref="B93:C93"/>
    <mergeCell ref="B94:C94"/>
    <mergeCell ref="A141:E141"/>
    <mergeCell ref="B142:D142"/>
    <mergeCell ref="B143:D143"/>
    <mergeCell ref="B144:D144"/>
    <mergeCell ref="B119:C119"/>
    <mergeCell ref="A120:D120"/>
    <mergeCell ref="A122:E122"/>
    <mergeCell ref="A123:D123"/>
    <mergeCell ref="B124:D124"/>
    <mergeCell ref="B125:D125"/>
    <mergeCell ref="B126:D126"/>
    <mergeCell ref="B127:D127"/>
    <mergeCell ref="A128:D128"/>
    <mergeCell ref="A81:D81"/>
    <mergeCell ref="B82:D82"/>
    <mergeCell ref="B83:D83"/>
    <mergeCell ref="B84:D84"/>
    <mergeCell ref="A85:D85"/>
    <mergeCell ref="A87:E87"/>
    <mergeCell ref="G88:I88"/>
    <mergeCell ref="G89:I89"/>
    <mergeCell ref="A88:C88"/>
    <mergeCell ref="B89:C89"/>
    <mergeCell ref="A73:A75"/>
    <mergeCell ref="C73:C74"/>
    <mergeCell ref="D73:D74"/>
    <mergeCell ref="B75:D75"/>
    <mergeCell ref="B76:D76"/>
    <mergeCell ref="B77:D77"/>
    <mergeCell ref="A78:D78"/>
    <mergeCell ref="A79:E79"/>
    <mergeCell ref="A80:E80"/>
    <mergeCell ref="B63:C63"/>
    <mergeCell ref="B64:C64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B53:C53"/>
    <mergeCell ref="A54:D54"/>
    <mergeCell ref="A55:E55"/>
    <mergeCell ref="A56:E56"/>
    <mergeCell ref="A57:C57"/>
    <mergeCell ref="B58:C58"/>
    <mergeCell ref="B59:C59"/>
    <mergeCell ref="B60:C60"/>
    <mergeCell ref="B61:C61"/>
    <mergeCell ref="A43:D43"/>
    <mergeCell ref="A45:E45"/>
    <mergeCell ref="A46:E46"/>
    <mergeCell ref="A47:E47"/>
    <mergeCell ref="A48:E48"/>
    <mergeCell ref="A49:C49"/>
    <mergeCell ref="B50:C50"/>
    <mergeCell ref="B51:C51"/>
    <mergeCell ref="B52:C52"/>
    <mergeCell ref="G33:I33"/>
    <mergeCell ref="B34:C34"/>
    <mergeCell ref="C35:C36"/>
    <mergeCell ref="D35:D36"/>
    <mergeCell ref="G36:I36"/>
    <mergeCell ref="A37:A38"/>
    <mergeCell ref="B37:B38"/>
    <mergeCell ref="B41:D41"/>
    <mergeCell ref="B42:D42"/>
    <mergeCell ref="B24:D24"/>
    <mergeCell ref="A25:E25"/>
    <mergeCell ref="B26:C26"/>
    <mergeCell ref="A27:E27"/>
    <mergeCell ref="A28:D28"/>
    <mergeCell ref="A30:E30"/>
    <mergeCell ref="A31:C31"/>
    <mergeCell ref="B32:D32"/>
    <mergeCell ref="B33:C33"/>
    <mergeCell ref="A15:E15"/>
    <mergeCell ref="B16:D16"/>
    <mergeCell ref="A17:E17"/>
    <mergeCell ref="B18:D18"/>
    <mergeCell ref="B19:D19"/>
    <mergeCell ref="B20:D20"/>
    <mergeCell ref="A21:E21"/>
    <mergeCell ref="B22:D22"/>
    <mergeCell ref="B23:D23"/>
    <mergeCell ref="B9:C9"/>
    <mergeCell ref="D9:E9"/>
    <mergeCell ref="B10:C10"/>
    <mergeCell ref="D10:E10"/>
    <mergeCell ref="B11:C11"/>
    <mergeCell ref="D11:E11"/>
    <mergeCell ref="B12:C12"/>
    <mergeCell ref="D12:E12"/>
    <mergeCell ref="A14:E14"/>
    <mergeCell ref="A1:B1"/>
    <mergeCell ref="C1:E1"/>
    <mergeCell ref="A2:B2"/>
    <mergeCell ref="C2:E2"/>
    <mergeCell ref="A4:E4"/>
    <mergeCell ref="A6:E6"/>
    <mergeCell ref="D7:E7"/>
    <mergeCell ref="B7:C7"/>
    <mergeCell ref="B8:C8"/>
    <mergeCell ref="D8:E8"/>
  </mergeCells>
  <conditionalFormatting sqref="D53">
    <cfRule type="cellIs" dxfId="21" priority="1" operator="notEqual">
      <formula>0.121</formula>
    </cfRule>
  </conditionalFormatting>
  <conditionalFormatting sqref="D53">
    <cfRule type="cellIs" dxfId="20" priority="2" operator="equal">
      <formula>0.121</formula>
    </cfRule>
  </conditionalFormatting>
  <pageMargins left="0.25" right="0.25" top="0.75" bottom="0.75" header="0.3" footer="0.3"/>
  <pageSetup paperSize="9" orientation="portrait" r:id="rId1"/>
  <headerFooter>
    <oddHeader>&amp;C&amp;A</oddHeader>
    <oddFooter>&amp;CPágina &amp;P</oddFooter>
  </headerFooter>
  <rowBreaks count="2" manualBreakCount="2">
    <brk id="55" man="1"/>
    <brk id="10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85" zoomScaleNormal="85"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157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x14ac:dyDescent="0.2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207" t="s">
        <v>44</v>
      </c>
      <c r="B30" s="208"/>
      <c r="C30" s="208"/>
      <c r="D30" s="208"/>
      <c r="E30" s="209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210" t="s">
        <v>45</v>
      </c>
      <c r="B31" s="129"/>
      <c r="C31" s="130"/>
      <c r="D31" s="23" t="s">
        <v>46</v>
      </c>
      <c r="E31" s="74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75" t="s">
        <v>47</v>
      </c>
      <c r="B32" s="169" t="s">
        <v>48</v>
      </c>
      <c r="C32" s="129"/>
      <c r="D32" s="129"/>
      <c r="E32" s="76"/>
      <c r="F32" s="67"/>
      <c r="G32" s="59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75" t="s">
        <v>49</v>
      </c>
      <c r="B33" s="169" t="s">
        <v>50</v>
      </c>
      <c r="C33" s="130"/>
      <c r="D33" s="26">
        <v>0</v>
      </c>
      <c r="E33" s="77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75" t="s">
        <v>51</v>
      </c>
      <c r="B34" s="169" t="s">
        <v>52</v>
      </c>
      <c r="C34" s="130"/>
      <c r="D34" s="26">
        <v>0</v>
      </c>
      <c r="E34" s="78">
        <f>E26*D34</f>
        <v>0</v>
      </c>
      <c r="F34" s="57"/>
      <c r="G34" s="54"/>
      <c r="H34" s="54"/>
      <c r="I34" s="54"/>
      <c r="J34" s="54"/>
      <c r="K34" s="54" t="s">
        <v>165</v>
      </c>
      <c r="L34" s="54" t="s">
        <v>165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75" t="s">
        <v>53</v>
      </c>
      <c r="B35" s="27" t="s">
        <v>54</v>
      </c>
      <c r="C35" s="172">
        <v>0</v>
      </c>
      <c r="D35" s="174">
        <v>0.2</v>
      </c>
      <c r="E35" s="78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75" t="s">
        <v>55</v>
      </c>
      <c r="B36" s="27" t="s">
        <v>56</v>
      </c>
      <c r="C36" s="173"/>
      <c r="D36" s="173"/>
      <c r="E36" s="78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202" t="s">
        <v>57</v>
      </c>
      <c r="B37" s="177" t="s">
        <v>58</v>
      </c>
      <c r="C37" s="28">
        <v>0</v>
      </c>
      <c r="D37" s="29">
        <v>0.6</v>
      </c>
      <c r="E37" s="78">
        <f t="shared" ref="E37:E40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203"/>
      <c r="B38" s="173"/>
      <c r="C38" s="28">
        <v>0</v>
      </c>
      <c r="D38" s="29">
        <v>1</v>
      </c>
      <c r="E38" s="78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79" t="s">
        <v>59</v>
      </c>
      <c r="B39" s="31" t="s">
        <v>60</v>
      </c>
      <c r="C39" s="28">
        <v>0</v>
      </c>
      <c r="D39" s="29">
        <v>1</v>
      </c>
      <c r="E39" s="78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75" t="s">
        <v>61</v>
      </c>
      <c r="B40" s="27" t="s">
        <v>62</v>
      </c>
      <c r="C40" s="28">
        <v>0</v>
      </c>
      <c r="D40" s="29">
        <v>0.5</v>
      </c>
      <c r="E40" s="78">
        <f t="shared" si="0"/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75" t="s">
        <v>63</v>
      </c>
      <c r="B41" s="178" t="s">
        <v>64</v>
      </c>
      <c r="C41" s="129"/>
      <c r="D41" s="130"/>
      <c r="E41" s="78">
        <f>SUM(E37:E40)*20%</f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75" t="s">
        <v>65</v>
      </c>
      <c r="B42" s="169" t="s">
        <v>66</v>
      </c>
      <c r="C42" s="129"/>
      <c r="D42" s="130"/>
      <c r="E42" s="8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x14ac:dyDescent="0.25">
      <c r="A43" s="204" t="s">
        <v>67</v>
      </c>
      <c r="B43" s="205"/>
      <c r="C43" s="205"/>
      <c r="D43" s="206"/>
      <c r="E43" s="8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/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/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/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89" t="s">
        <v>177</v>
      </c>
      <c r="C76" s="129"/>
      <c r="D76" s="130"/>
      <c r="E76" s="72"/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73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66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53">
        <v>0</v>
      </c>
      <c r="E112" s="10">
        <f>E28*D112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173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x14ac:dyDescent="0.25">
      <c r="A159" s="63"/>
      <c r="B159" s="64"/>
      <c r="C159" s="64"/>
      <c r="D159" s="64"/>
      <c r="E159" s="64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4.25" x14ac:dyDescent="0.2">
      <c r="A160" s="65"/>
      <c r="B160" s="66"/>
      <c r="C160" s="64"/>
      <c r="D160" s="64"/>
      <c r="E160" s="64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4.25" x14ac:dyDescent="0.2">
      <c r="A161" s="65"/>
      <c r="B161" s="66"/>
      <c r="C161" s="64"/>
      <c r="D161" s="64"/>
      <c r="E161" s="64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4.25" x14ac:dyDescent="0.2">
      <c r="A162" s="65"/>
      <c r="B162" s="66"/>
      <c r="C162" s="64"/>
      <c r="D162" s="64"/>
      <c r="E162" s="64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64"/>
      <c r="D163" s="64"/>
      <c r="E163" s="64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64"/>
      <c r="D164" s="64"/>
      <c r="E164" s="64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64"/>
      <c r="D165" s="64"/>
      <c r="E165" s="64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19" priority="1" operator="notEqual">
      <formula>0.121</formula>
    </cfRule>
  </conditionalFormatting>
  <conditionalFormatting sqref="D53">
    <cfRule type="cellIs" dxfId="18" priority="2" operator="equal">
      <formula>0.121</formula>
    </cfRule>
  </conditionalFormatting>
  <pageMargins left="0.25" right="0.25" top="0.75" bottom="0.75" header="0.3" footer="0.3"/>
  <pageSetup paperSize="9" orientation="portrait" r:id="rId1"/>
  <headerFooter>
    <oddHeader>&amp;C&amp;A</oddHeader>
    <oddFooter>&amp;CPágina &amp;P</oddFooter>
  </headerFooter>
  <rowBreaks count="2" manualBreakCount="2">
    <brk id="55" man="1"/>
    <brk id="10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115" zoomScaleNormal="115"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157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x14ac:dyDescent="0.2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207" t="s">
        <v>44</v>
      </c>
      <c r="B30" s="208"/>
      <c r="C30" s="208"/>
      <c r="D30" s="208"/>
      <c r="E30" s="209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210" t="s">
        <v>45</v>
      </c>
      <c r="B31" s="129"/>
      <c r="C31" s="130"/>
      <c r="D31" s="23" t="s">
        <v>46</v>
      </c>
      <c r="E31" s="74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75" t="s">
        <v>47</v>
      </c>
      <c r="B32" s="169" t="s">
        <v>48</v>
      </c>
      <c r="C32" s="129"/>
      <c r="D32" s="129"/>
      <c r="E32" s="76"/>
      <c r="F32" s="67"/>
      <c r="G32" s="59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75" t="s">
        <v>49</v>
      </c>
      <c r="B33" s="169" t="s">
        <v>50</v>
      </c>
      <c r="C33" s="130"/>
      <c r="D33" s="26">
        <v>0</v>
      </c>
      <c r="E33" s="77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75" t="s">
        <v>51</v>
      </c>
      <c r="B34" s="169" t="s">
        <v>52</v>
      </c>
      <c r="C34" s="130"/>
      <c r="D34" s="26">
        <v>0.4</v>
      </c>
      <c r="E34" s="78">
        <f>E26*D34</f>
        <v>0</v>
      </c>
      <c r="F34" s="57"/>
      <c r="G34" s="54"/>
      <c r="H34" s="54"/>
      <c r="I34" s="54"/>
      <c r="J34" s="54"/>
      <c r="K34" s="54" t="s">
        <v>165</v>
      </c>
      <c r="L34" s="54" t="s">
        <v>165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75" t="s">
        <v>53</v>
      </c>
      <c r="B35" s="27" t="s">
        <v>54</v>
      </c>
      <c r="C35" s="172">
        <v>0</v>
      </c>
      <c r="D35" s="174">
        <v>0.2</v>
      </c>
      <c r="E35" s="78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75" t="s">
        <v>55</v>
      </c>
      <c r="B36" s="27" t="s">
        <v>56</v>
      </c>
      <c r="C36" s="173"/>
      <c r="D36" s="173"/>
      <c r="E36" s="78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202" t="s">
        <v>57</v>
      </c>
      <c r="B37" s="177" t="s">
        <v>58</v>
      </c>
      <c r="C37" s="28">
        <v>0</v>
      </c>
      <c r="D37" s="29">
        <v>0.6</v>
      </c>
      <c r="E37" s="78">
        <f t="shared" ref="E37:E40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203"/>
      <c r="B38" s="173"/>
      <c r="C38" s="28">
        <v>0</v>
      </c>
      <c r="D38" s="29">
        <v>1</v>
      </c>
      <c r="E38" s="78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79" t="s">
        <v>59</v>
      </c>
      <c r="B39" s="31" t="s">
        <v>60</v>
      </c>
      <c r="C39" s="28">
        <v>0</v>
      </c>
      <c r="D39" s="29">
        <v>1</v>
      </c>
      <c r="E39" s="78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75" t="s">
        <v>61</v>
      </c>
      <c r="B40" s="27" t="s">
        <v>62</v>
      </c>
      <c r="C40" s="28">
        <v>0</v>
      </c>
      <c r="D40" s="29">
        <v>0.5</v>
      </c>
      <c r="E40" s="78">
        <f t="shared" si="0"/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75" t="s">
        <v>63</v>
      </c>
      <c r="B41" s="178" t="s">
        <v>64</v>
      </c>
      <c r="C41" s="129"/>
      <c r="D41" s="130"/>
      <c r="E41" s="78">
        <f>SUM(E37:E40)*20%</f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75" t="s">
        <v>65</v>
      </c>
      <c r="B42" s="169" t="s">
        <v>66</v>
      </c>
      <c r="C42" s="129"/>
      <c r="D42" s="130"/>
      <c r="E42" s="8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x14ac:dyDescent="0.25">
      <c r="A43" s="204" t="s">
        <v>67</v>
      </c>
      <c r="B43" s="205"/>
      <c r="C43" s="205"/>
      <c r="D43" s="206"/>
      <c r="E43" s="8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/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/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/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89" t="s">
        <v>177</v>
      </c>
      <c r="C76" s="129"/>
      <c r="D76" s="130"/>
      <c r="E76" s="72"/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73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66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53">
        <v>0</v>
      </c>
      <c r="E112" s="10">
        <f>E28*D112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173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f>IF(D60=0.01,0.0739,IF(D60=0.02,0.076,IF(D60=0.03,0.0782,0)))</f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x14ac:dyDescent="0.25">
      <c r="A159" s="63"/>
      <c r="B159" s="64"/>
      <c r="C159" s="64"/>
      <c r="D159" s="64"/>
      <c r="E159" s="64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4.25" x14ac:dyDescent="0.2">
      <c r="A160" s="65"/>
      <c r="B160" s="66"/>
      <c r="C160" s="64"/>
      <c r="D160" s="64"/>
      <c r="E160" s="64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4.25" x14ac:dyDescent="0.2">
      <c r="A161" s="65"/>
      <c r="B161" s="66"/>
      <c r="C161" s="64"/>
      <c r="D161" s="64"/>
      <c r="E161" s="64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4.25" x14ac:dyDescent="0.2">
      <c r="A162" s="65"/>
      <c r="B162" s="66"/>
      <c r="C162" s="64"/>
      <c r="D162" s="64"/>
      <c r="E162" s="64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64"/>
      <c r="D163" s="64"/>
      <c r="E163" s="64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64"/>
      <c r="D164" s="64"/>
      <c r="E164" s="64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64"/>
      <c r="D165" s="64"/>
      <c r="E165" s="64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17" priority="1" operator="notEqual">
      <formula>0.121</formula>
    </cfRule>
  </conditionalFormatting>
  <conditionalFormatting sqref="D53">
    <cfRule type="cellIs" dxfId="16" priority="2" operator="equal">
      <formula>0.121</formula>
    </cfRule>
  </conditionalFormatting>
  <pageMargins left="0.25" right="0.25" top="0.75" bottom="0.75" header="0.3" footer="0.3"/>
  <pageSetup paperSize="9" orientation="portrait" r:id="rId1"/>
  <headerFooter>
    <oddHeader>&amp;C&amp;A</oddHeader>
    <oddFooter>&amp;CPágina &amp;P</oddFooter>
  </headerFooter>
  <rowBreaks count="2" manualBreakCount="2">
    <brk id="55" man="1"/>
    <brk id="10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115" zoomScaleNormal="115"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157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x14ac:dyDescent="0.2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207" t="s">
        <v>44</v>
      </c>
      <c r="B30" s="208"/>
      <c r="C30" s="208"/>
      <c r="D30" s="208"/>
      <c r="E30" s="209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210" t="s">
        <v>45</v>
      </c>
      <c r="B31" s="129"/>
      <c r="C31" s="130"/>
      <c r="D31" s="23" t="s">
        <v>46</v>
      </c>
      <c r="E31" s="74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75" t="s">
        <v>47</v>
      </c>
      <c r="B32" s="169" t="s">
        <v>48</v>
      </c>
      <c r="C32" s="129"/>
      <c r="D32" s="129"/>
      <c r="E32" s="76"/>
      <c r="F32" s="67"/>
      <c r="G32" s="59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75" t="s">
        <v>49</v>
      </c>
      <c r="B33" s="169" t="s">
        <v>50</v>
      </c>
      <c r="C33" s="130"/>
      <c r="D33" s="26">
        <v>0</v>
      </c>
      <c r="E33" s="77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75" t="s">
        <v>51</v>
      </c>
      <c r="B34" s="169" t="s">
        <v>52</v>
      </c>
      <c r="C34" s="130"/>
      <c r="D34" s="26">
        <v>0</v>
      </c>
      <c r="E34" s="78">
        <f>E26*D34</f>
        <v>0</v>
      </c>
      <c r="F34" s="57"/>
      <c r="G34" s="54"/>
      <c r="H34" s="54"/>
      <c r="I34" s="54"/>
      <c r="J34" s="54"/>
      <c r="K34" s="54" t="s">
        <v>165</v>
      </c>
      <c r="L34" s="54" t="s">
        <v>165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75" t="s">
        <v>53</v>
      </c>
      <c r="B35" s="27" t="s">
        <v>54</v>
      </c>
      <c r="C35" s="172">
        <v>0</v>
      </c>
      <c r="D35" s="174">
        <v>0.2</v>
      </c>
      <c r="E35" s="78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75" t="s">
        <v>55</v>
      </c>
      <c r="B36" s="27" t="s">
        <v>56</v>
      </c>
      <c r="C36" s="173"/>
      <c r="D36" s="173"/>
      <c r="E36" s="78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202" t="s">
        <v>57</v>
      </c>
      <c r="B37" s="177" t="s">
        <v>58</v>
      </c>
      <c r="C37" s="28">
        <v>0</v>
      </c>
      <c r="D37" s="29">
        <v>0.6</v>
      </c>
      <c r="E37" s="78">
        <f t="shared" ref="E37:E40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203"/>
      <c r="B38" s="173"/>
      <c r="C38" s="28">
        <v>0</v>
      </c>
      <c r="D38" s="29">
        <v>1</v>
      </c>
      <c r="E38" s="78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79" t="s">
        <v>59</v>
      </c>
      <c r="B39" s="31" t="s">
        <v>60</v>
      </c>
      <c r="C39" s="28">
        <v>0</v>
      </c>
      <c r="D39" s="29">
        <v>1</v>
      </c>
      <c r="E39" s="78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75" t="s">
        <v>61</v>
      </c>
      <c r="B40" s="27" t="s">
        <v>62</v>
      </c>
      <c r="C40" s="28">
        <v>0</v>
      </c>
      <c r="D40" s="29">
        <v>0.5</v>
      </c>
      <c r="E40" s="78">
        <f t="shared" si="0"/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75" t="s">
        <v>63</v>
      </c>
      <c r="B41" s="178" t="s">
        <v>64</v>
      </c>
      <c r="C41" s="129"/>
      <c r="D41" s="130"/>
      <c r="E41" s="78">
        <f>SUM(E37:E40)*20%</f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75" t="s">
        <v>65</v>
      </c>
      <c r="B42" s="169" t="s">
        <v>66</v>
      </c>
      <c r="C42" s="129"/>
      <c r="D42" s="130"/>
      <c r="E42" s="8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x14ac:dyDescent="0.25">
      <c r="A43" s="204" t="s">
        <v>67</v>
      </c>
      <c r="B43" s="205"/>
      <c r="C43" s="205"/>
      <c r="D43" s="206"/>
      <c r="E43" s="8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/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/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/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89" t="s">
        <v>177</v>
      </c>
      <c r="C76" s="129"/>
      <c r="D76" s="130"/>
      <c r="E76" s="72"/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73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66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53">
        <v>0</v>
      </c>
      <c r="E112" s="10">
        <f>E28*D112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173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v>0</v>
      </c>
      <c r="E138" s="33">
        <f t="shared" ref="D138:E138" si="7">SUM(E134:E137)</f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x14ac:dyDescent="0.25">
      <c r="A159" s="63"/>
      <c r="B159" s="64"/>
      <c r="C159" s="64"/>
      <c r="D159" s="64"/>
      <c r="E159" s="64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4.25" x14ac:dyDescent="0.2">
      <c r="A160" s="65"/>
      <c r="B160" s="66"/>
      <c r="C160" s="64"/>
      <c r="D160" s="64"/>
      <c r="E160" s="64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4.25" x14ac:dyDescent="0.2">
      <c r="A161" s="65"/>
      <c r="B161" s="66"/>
      <c r="C161" s="64"/>
      <c r="D161" s="64"/>
      <c r="E161" s="64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4.25" x14ac:dyDescent="0.2">
      <c r="A162" s="65"/>
      <c r="B162" s="66"/>
      <c r="C162" s="64"/>
      <c r="D162" s="64"/>
      <c r="E162" s="64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64"/>
      <c r="D163" s="64"/>
      <c r="E163" s="64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64"/>
      <c r="D164" s="64"/>
      <c r="E164" s="64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64"/>
      <c r="D165" s="64"/>
      <c r="E165" s="64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15" priority="1" operator="notEqual">
      <formula>0.121</formula>
    </cfRule>
  </conditionalFormatting>
  <conditionalFormatting sqref="D53">
    <cfRule type="cellIs" dxfId="14" priority="2" operator="equal">
      <formula>0.121</formula>
    </cfRule>
  </conditionalFormatting>
  <pageMargins left="0.25" right="0.25" top="0.75" bottom="0.75" header="0.3" footer="0.3"/>
  <pageSetup paperSize="9" orientation="portrait" r:id="rId1"/>
  <headerFooter>
    <oddHeader>&amp;C&amp;A</oddHeader>
    <oddFooter>&amp;CPágina &amp;P</oddFooter>
  </headerFooter>
  <rowBreaks count="2" manualBreakCount="2">
    <brk id="55" man="1"/>
    <brk id="10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211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19" t="s">
        <v>34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42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thickBot="1" x14ac:dyDescent="0.25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5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57"/>
      <c r="G34" s="54"/>
      <c r="H34" s="54"/>
      <c r="I34" s="54"/>
      <c r="J34" s="54"/>
      <c r="K34" s="54" t="s">
        <v>165</v>
      </c>
      <c r="L34" s="54">
        <v>1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24" t="s">
        <v>53</v>
      </c>
      <c r="B35" s="27" t="s">
        <v>54</v>
      </c>
      <c r="C35" s="172">
        <v>0</v>
      </c>
      <c r="D35" s="174">
        <v>0.2</v>
      </c>
      <c r="E35" s="10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thickBot="1" x14ac:dyDescent="0.3">
      <c r="A43" s="164" t="s">
        <v>67</v>
      </c>
      <c r="B43" s="165"/>
      <c r="C43" s="165"/>
      <c r="D43" s="159"/>
      <c r="E43" s="1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35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37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35">
        <f>C70*E23*E22</f>
        <v>0</v>
      </c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35">
        <f>IF(C70=0,0,-(E32*D70))</f>
        <v>0</v>
      </c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33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35">
        <f>C73*E24</f>
        <v>0</v>
      </c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35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33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20"/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20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11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43">
        <v>15</v>
      </c>
      <c r="E112" s="10">
        <f>(E28*1.5)*D112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15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4.25" customHeight="1" x14ac:dyDescent="0.25">
      <c r="A159" s="82"/>
      <c r="B159" s="83"/>
      <c r="C159" s="83"/>
      <c r="D159" s="67"/>
      <c r="E159" s="67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51.75" customHeight="1" x14ac:dyDescent="0.2">
      <c r="A160" s="65"/>
      <c r="B160" s="66"/>
      <c r="C160" s="83"/>
      <c r="D160" s="67"/>
      <c r="E160" s="67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39" customHeight="1" x14ac:dyDescent="0.2">
      <c r="A161" s="65"/>
      <c r="B161" s="66"/>
      <c r="C161" s="83"/>
      <c r="D161" s="67"/>
      <c r="E161" s="67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26.25" customHeight="1" x14ac:dyDescent="0.2">
      <c r="A162" s="65"/>
      <c r="B162" s="66"/>
      <c r="C162" s="83"/>
      <c r="D162" s="67"/>
      <c r="E162" s="67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83"/>
      <c r="D163" s="67"/>
      <c r="E163" s="67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83"/>
      <c r="D164" s="67"/>
      <c r="E164" s="67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83"/>
      <c r="D165" s="67"/>
      <c r="E165" s="67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13" priority="1" operator="notEqual">
      <formula>0.121</formula>
    </cfRule>
  </conditionalFormatting>
  <conditionalFormatting sqref="D53">
    <cfRule type="cellIs" dxfId="12" priority="2" operator="equal">
      <formula>0.121</formula>
    </cfRule>
  </conditionalFormatting>
  <pageMargins left="0.78749999999999998" right="0.78749999999999998" top="1.0249999999999999" bottom="1.0249999999999999" header="0" footer="0"/>
  <pageSetup paperSize="9" scale="62" fitToHeight="0" orientation="portrait" r:id="rId1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55" workbookViewId="0">
      <selection activeCell="H79" sqref="H79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>
        <v>45658</v>
      </c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211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84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thickBot="1" x14ac:dyDescent="0.25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5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57"/>
      <c r="G34" s="54"/>
      <c r="H34" s="54"/>
      <c r="I34" s="54"/>
      <c r="J34" s="54"/>
      <c r="K34" s="54" t="s">
        <v>165</v>
      </c>
      <c r="L34" s="54">
        <v>1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24" t="s">
        <v>53</v>
      </c>
      <c r="B35" s="27" t="s">
        <v>54</v>
      </c>
      <c r="C35" s="172">
        <v>0</v>
      </c>
      <c r="D35" s="174">
        <v>0.2</v>
      </c>
      <c r="E35" s="10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thickBot="1" x14ac:dyDescent="0.3">
      <c r="A43" s="164" t="s">
        <v>67</v>
      </c>
      <c r="B43" s="165"/>
      <c r="C43" s="165"/>
      <c r="D43" s="159"/>
      <c r="E43" s="1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>
        <f>C70*E23*E22</f>
        <v>0</v>
      </c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>
        <f>IF(C70=0,0,-(E32*D70))</f>
        <v>0</v>
      </c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>
        <f>C73*E24</f>
        <v>0</v>
      </c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33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20">
        <v>0</v>
      </c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20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11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43"/>
      <c r="E112" s="10">
        <f>(E28*1.5)*D112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4.25" customHeight="1" x14ac:dyDescent="0.25">
      <c r="A159" s="82"/>
      <c r="B159" s="83"/>
      <c r="C159" s="83"/>
      <c r="D159" s="67"/>
      <c r="E159" s="67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51.75" customHeight="1" x14ac:dyDescent="0.2">
      <c r="A160" s="65"/>
      <c r="B160" s="66"/>
      <c r="C160" s="83"/>
      <c r="D160" s="67"/>
      <c r="E160" s="67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39" customHeight="1" x14ac:dyDescent="0.2">
      <c r="A161" s="65"/>
      <c r="B161" s="66"/>
      <c r="C161" s="83"/>
      <c r="D161" s="67"/>
      <c r="E161" s="67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26.25" customHeight="1" x14ac:dyDescent="0.2">
      <c r="A162" s="65"/>
      <c r="B162" s="66"/>
      <c r="C162" s="83"/>
      <c r="D162" s="67"/>
      <c r="E162" s="67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83"/>
      <c r="D163" s="67"/>
      <c r="E163" s="67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83"/>
      <c r="D164" s="67"/>
      <c r="E164" s="67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83"/>
      <c r="D165" s="67"/>
      <c r="E165" s="67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11" priority="1" operator="notEqual">
      <formula>0.121</formula>
    </cfRule>
  </conditionalFormatting>
  <conditionalFormatting sqref="D53">
    <cfRule type="cellIs" dxfId="10" priority="2" operator="equal">
      <formula>0.121</formula>
    </cfRule>
  </conditionalFormatting>
  <pageMargins left="0.78749999999999998" right="0.78749999999999998" top="1.0249999999999999" bottom="1.0249999999999999" header="0" footer="0"/>
  <pageSetup paperSize="9" scale="62" fitToHeight="0" orientation="portrait" r:id="rId1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7"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211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84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thickBot="1" x14ac:dyDescent="0.25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5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57"/>
      <c r="G34" s="54"/>
      <c r="H34" s="54"/>
      <c r="I34" s="54"/>
      <c r="J34" s="54"/>
      <c r="K34" s="54" t="s">
        <v>165</v>
      </c>
      <c r="L34" s="54">
        <v>1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24" t="s">
        <v>53</v>
      </c>
      <c r="B35" s="27" t="s">
        <v>54</v>
      </c>
      <c r="C35" s="172">
        <v>0</v>
      </c>
      <c r="D35" s="174">
        <v>0.2</v>
      </c>
      <c r="E35" s="10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thickBot="1" x14ac:dyDescent="0.3">
      <c r="A43" s="164" t="s">
        <v>67</v>
      </c>
      <c r="B43" s="165"/>
      <c r="C43" s="165"/>
      <c r="D43" s="159"/>
      <c r="E43" s="1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33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35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37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39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11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>
        <f>C70*E23*E22</f>
        <v>0</v>
      </c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>
        <f>IF(C70=0,0,-(E32*D70))</f>
        <v>0</v>
      </c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>
        <f>C73*E24</f>
        <v>0</v>
      </c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33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20"/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20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11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43"/>
      <c r="E112" s="10">
        <f>(E28*1.5)*D112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/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4.25" customHeight="1" x14ac:dyDescent="0.25">
      <c r="A159" s="82"/>
      <c r="B159" s="83"/>
      <c r="C159" s="83"/>
      <c r="D159" s="67"/>
      <c r="E159" s="67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51.75" customHeight="1" x14ac:dyDescent="0.2">
      <c r="A160" s="65"/>
      <c r="B160" s="66"/>
      <c r="C160" s="83"/>
      <c r="D160" s="67"/>
      <c r="E160" s="67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39" customHeight="1" x14ac:dyDescent="0.2">
      <c r="A161" s="65"/>
      <c r="B161" s="66"/>
      <c r="C161" s="83"/>
      <c r="D161" s="67"/>
      <c r="E161" s="67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26.25" customHeight="1" x14ac:dyDescent="0.2">
      <c r="A162" s="65"/>
      <c r="B162" s="66"/>
      <c r="C162" s="83"/>
      <c r="D162" s="67"/>
      <c r="E162" s="67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83"/>
      <c r="D163" s="67"/>
      <c r="E163" s="67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83"/>
      <c r="D164" s="67"/>
      <c r="E164" s="67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83"/>
      <c r="D165" s="67"/>
      <c r="E165" s="67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9" priority="1" operator="notEqual">
      <formula>0.121</formula>
    </cfRule>
  </conditionalFormatting>
  <conditionalFormatting sqref="D53">
    <cfRule type="cellIs" dxfId="8" priority="2" operator="equal">
      <formula>0.121</formula>
    </cfRule>
  </conditionalFormatting>
  <pageMargins left="0.78749999999999998" right="0.78749999999999998" top="1.0249999999999999" bottom="1.0249999999999999" header="0" footer="0"/>
  <pageSetup paperSize="9" scale="62" fitToHeight="0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D10" sqref="D10:E10"/>
    </sheetView>
  </sheetViews>
  <sheetFormatPr defaultColWidth="12.625" defaultRowHeight="15" customHeight="1" x14ac:dyDescent="0.2"/>
  <cols>
    <col min="1" max="1" width="3.75" style="55" customWidth="1"/>
    <col min="2" max="2" width="39.5" style="55" customWidth="1"/>
    <col min="3" max="5" width="12.25" style="55" customWidth="1"/>
    <col min="6" max="6" width="3.375" style="55" customWidth="1"/>
    <col min="7" max="7" width="13.125" style="55" customWidth="1"/>
    <col min="8" max="8" width="10.75" style="55" customWidth="1"/>
    <col min="9" max="9" width="17.625" style="55" customWidth="1"/>
    <col min="10" max="10" width="10.75" style="55" customWidth="1"/>
    <col min="11" max="11" width="51.5" style="55" hidden="1" customWidth="1"/>
    <col min="12" max="12" width="10.75" style="55" hidden="1" customWidth="1"/>
    <col min="13" max="26" width="8.625" style="55" customWidth="1"/>
    <col min="27" max="16384" width="12.625" style="55"/>
  </cols>
  <sheetData>
    <row r="1" spans="1:26" ht="14.25" customHeight="1" x14ac:dyDescent="0.25">
      <c r="A1" s="138" t="s">
        <v>0</v>
      </c>
      <c r="B1" s="139"/>
      <c r="C1" s="140" t="str">
        <f>Globalizadora!D1</f>
        <v>CMC-PAC-2025/00002</v>
      </c>
      <c r="D1" s="141"/>
      <c r="E1" s="142"/>
      <c r="F1" s="5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 thickBot="1" x14ac:dyDescent="0.3">
      <c r="A2" s="143" t="s">
        <v>1</v>
      </c>
      <c r="B2" s="144"/>
      <c r="C2" s="145">
        <f>Globalizadora!D2</f>
        <v>0</v>
      </c>
      <c r="D2" s="122"/>
      <c r="E2" s="146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 thickBot="1" x14ac:dyDescent="0.25">
      <c r="A3" s="12"/>
      <c r="B3" s="54"/>
      <c r="C3" s="57"/>
      <c r="D3" s="13"/>
      <c r="E3" s="14"/>
      <c r="F3" s="57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 thickBot="1" x14ac:dyDescent="0.25">
      <c r="A4" s="147" t="s">
        <v>174</v>
      </c>
      <c r="B4" s="148"/>
      <c r="C4" s="148"/>
      <c r="D4" s="148"/>
      <c r="E4" s="149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 thickBot="1" x14ac:dyDescent="0.25">
      <c r="A5" s="15"/>
      <c r="B5" s="54"/>
      <c r="C5" s="57"/>
      <c r="D5" s="13"/>
      <c r="E5" s="1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 x14ac:dyDescent="0.2">
      <c r="A6" s="150" t="s">
        <v>19</v>
      </c>
      <c r="B6" s="126"/>
      <c r="C6" s="126"/>
      <c r="D6" s="126"/>
      <c r="E6" s="151"/>
      <c r="F6" s="5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 x14ac:dyDescent="0.2">
      <c r="A7" s="16" t="s">
        <v>20</v>
      </c>
      <c r="B7" s="154" t="s">
        <v>21</v>
      </c>
      <c r="C7" s="130"/>
      <c r="D7" s="201"/>
      <c r="E7" s="153"/>
      <c r="F7" s="5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25">
      <c r="A8" s="16" t="s">
        <v>22</v>
      </c>
      <c r="B8" s="154" t="s">
        <v>23</v>
      </c>
      <c r="C8" s="130"/>
      <c r="D8" s="155"/>
      <c r="E8" s="153"/>
      <c r="F8" s="57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 x14ac:dyDescent="0.2">
      <c r="A9" s="16" t="s">
        <v>24</v>
      </c>
      <c r="B9" s="154" t="s">
        <v>25</v>
      </c>
      <c r="C9" s="130"/>
      <c r="D9" s="201"/>
      <c r="E9" s="153"/>
      <c r="F9" s="5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 x14ac:dyDescent="0.2">
      <c r="A10" s="16" t="s">
        <v>26</v>
      </c>
      <c r="B10" s="154" t="s">
        <v>27</v>
      </c>
      <c r="C10" s="130"/>
      <c r="D10" s="156"/>
      <c r="E10" s="153"/>
      <c r="F10" s="57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 x14ac:dyDescent="0.2">
      <c r="A11" s="16" t="s">
        <v>28</v>
      </c>
      <c r="B11" s="154" t="s">
        <v>29</v>
      </c>
      <c r="C11" s="130"/>
      <c r="D11" s="211"/>
      <c r="E11" s="153"/>
      <c r="F11" s="5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 thickBot="1" x14ac:dyDescent="0.25">
      <c r="A12" s="17" t="s">
        <v>30</v>
      </c>
      <c r="B12" s="158"/>
      <c r="C12" s="159"/>
      <c r="D12" s="160"/>
      <c r="E12" s="161"/>
      <c r="F12" s="5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thickBot="1" x14ac:dyDescent="0.25">
      <c r="A13" s="15"/>
      <c r="B13" s="54"/>
      <c r="C13" s="57"/>
      <c r="D13" s="13"/>
      <c r="E13" s="14"/>
      <c r="F13" s="5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 x14ac:dyDescent="0.2">
      <c r="A14" s="150" t="s">
        <v>31</v>
      </c>
      <c r="B14" s="126"/>
      <c r="C14" s="126"/>
      <c r="D14" s="126"/>
      <c r="E14" s="151"/>
      <c r="F14" s="5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7.5" customHeight="1" x14ac:dyDescent="0.2">
      <c r="A15" s="162"/>
      <c r="B15" s="129"/>
      <c r="C15" s="129"/>
      <c r="D15" s="129"/>
      <c r="E15" s="153"/>
      <c r="F15" s="5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4.25" customHeight="1" x14ac:dyDescent="0.2">
      <c r="A16" s="16" t="s">
        <v>20</v>
      </c>
      <c r="B16" s="163" t="s">
        <v>32</v>
      </c>
      <c r="C16" s="129"/>
      <c r="D16" s="130"/>
      <c r="E16" s="18"/>
      <c r="F16" s="57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7.5" customHeight="1" x14ac:dyDescent="0.2">
      <c r="A17" s="162"/>
      <c r="B17" s="129"/>
      <c r="C17" s="129"/>
      <c r="D17" s="129"/>
      <c r="E17" s="153"/>
      <c r="F17" s="5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16" t="s">
        <v>22</v>
      </c>
      <c r="B18" s="163" t="s">
        <v>33</v>
      </c>
      <c r="C18" s="129"/>
      <c r="D18" s="130"/>
      <c r="E18" s="84" t="s">
        <v>172</v>
      </c>
      <c r="F18" s="57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25" customHeight="1" x14ac:dyDescent="0.2">
      <c r="A19" s="16" t="s">
        <v>24</v>
      </c>
      <c r="B19" s="163" t="s">
        <v>35</v>
      </c>
      <c r="C19" s="129"/>
      <c r="D19" s="130"/>
      <c r="E19" s="19">
        <v>44</v>
      </c>
      <c r="F19" s="57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25" customHeight="1" x14ac:dyDescent="0.2">
      <c r="A20" s="16" t="s">
        <v>26</v>
      </c>
      <c r="B20" s="163" t="s">
        <v>162</v>
      </c>
      <c r="C20" s="129"/>
      <c r="D20" s="130"/>
      <c r="E20" s="19"/>
      <c r="F20" s="5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7.5" customHeight="1" x14ac:dyDescent="0.2">
      <c r="A21" s="162"/>
      <c r="B21" s="129"/>
      <c r="C21" s="129"/>
      <c r="D21" s="129"/>
      <c r="E21" s="153"/>
      <c r="F21" s="5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25" customHeight="1" x14ac:dyDescent="0.2">
      <c r="A22" s="16" t="s">
        <v>28</v>
      </c>
      <c r="B22" s="163" t="s">
        <v>37</v>
      </c>
      <c r="C22" s="129"/>
      <c r="D22" s="130"/>
      <c r="E22" s="20"/>
      <c r="F22" s="5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4.25" customHeight="1" x14ac:dyDescent="0.2">
      <c r="A23" s="16" t="s">
        <v>30</v>
      </c>
      <c r="B23" s="163" t="s">
        <v>38</v>
      </c>
      <c r="C23" s="129"/>
      <c r="D23" s="130"/>
      <c r="E23" s="21"/>
      <c r="F23" s="5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 x14ac:dyDescent="0.2">
      <c r="A24" s="16" t="s">
        <v>39</v>
      </c>
      <c r="B24" s="163" t="s">
        <v>40</v>
      </c>
      <c r="C24" s="129"/>
      <c r="D24" s="130"/>
      <c r="E24" s="20"/>
      <c r="F24" s="5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7.5" customHeight="1" x14ac:dyDescent="0.2">
      <c r="A25" s="162"/>
      <c r="B25" s="129"/>
      <c r="C25" s="129"/>
      <c r="D25" s="129"/>
      <c r="E25" s="153"/>
      <c r="F25" s="5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 x14ac:dyDescent="0.2">
      <c r="A26" s="16" t="s">
        <v>41</v>
      </c>
      <c r="B26" s="163" t="s">
        <v>42</v>
      </c>
      <c r="C26" s="130"/>
      <c r="D26" s="68" t="s">
        <v>176</v>
      </c>
      <c r="E26" s="20"/>
      <c r="F26" s="5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7.5" customHeight="1" x14ac:dyDescent="0.2">
      <c r="A27" s="162"/>
      <c r="B27" s="129"/>
      <c r="C27" s="129"/>
      <c r="D27" s="129"/>
      <c r="E27" s="153"/>
      <c r="F27" s="5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 thickBot="1" x14ac:dyDescent="0.3">
      <c r="A28" s="164" t="s">
        <v>43</v>
      </c>
      <c r="B28" s="165"/>
      <c r="C28" s="165"/>
      <c r="D28" s="159"/>
      <c r="E28" s="11"/>
      <c r="F28" s="5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 thickBot="1" x14ac:dyDescent="0.25">
      <c r="A29" s="22"/>
      <c r="B29" s="54"/>
      <c r="C29" s="57"/>
      <c r="D29" s="13"/>
      <c r="E29" s="14"/>
      <c r="F29" s="5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customHeight="1" x14ac:dyDescent="0.2">
      <c r="A30" s="150" t="s">
        <v>44</v>
      </c>
      <c r="B30" s="126"/>
      <c r="C30" s="126"/>
      <c r="D30" s="126"/>
      <c r="E30" s="151"/>
      <c r="F30" s="5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customHeight="1" x14ac:dyDescent="0.25">
      <c r="A31" s="182" t="s">
        <v>45</v>
      </c>
      <c r="B31" s="129"/>
      <c r="C31" s="130"/>
      <c r="D31" s="23" t="s">
        <v>46</v>
      </c>
      <c r="E31" s="6" t="s">
        <v>12</v>
      </c>
      <c r="F31" s="5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 x14ac:dyDescent="0.25">
      <c r="A32" s="24" t="s">
        <v>47</v>
      </c>
      <c r="B32" s="169" t="s">
        <v>48</v>
      </c>
      <c r="C32" s="129"/>
      <c r="D32" s="130"/>
      <c r="E32" s="25">
        <f>D8</f>
        <v>0</v>
      </c>
      <c r="F32" s="5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customHeight="1" x14ac:dyDescent="0.2">
      <c r="A33" s="24" t="s">
        <v>49</v>
      </c>
      <c r="B33" s="169" t="s">
        <v>50</v>
      </c>
      <c r="C33" s="130"/>
      <c r="D33" s="26">
        <v>0</v>
      </c>
      <c r="E33" s="10">
        <f>E32*D33</f>
        <v>0</v>
      </c>
      <c r="F33" s="57"/>
      <c r="G33" s="170"/>
      <c r="H33" s="171"/>
      <c r="I33" s="171"/>
      <c r="J33" s="54"/>
      <c r="K33" s="54" t="s">
        <v>163</v>
      </c>
      <c r="L33" s="54" t="s">
        <v>164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 x14ac:dyDescent="0.2">
      <c r="A34" s="24" t="s">
        <v>51</v>
      </c>
      <c r="B34" s="169" t="s">
        <v>52</v>
      </c>
      <c r="C34" s="130"/>
      <c r="D34" s="26">
        <v>0</v>
      </c>
      <c r="E34" s="10">
        <f>IF(L34=1,E26*D34,E32*D34)</f>
        <v>0</v>
      </c>
      <c r="F34" s="57"/>
      <c r="G34" s="54"/>
      <c r="H34" s="54"/>
      <c r="I34" s="54"/>
      <c r="J34" s="54"/>
      <c r="K34" s="54" t="s">
        <v>165</v>
      </c>
      <c r="L34" s="54">
        <v>1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 x14ac:dyDescent="0.2">
      <c r="A35" s="24" t="s">
        <v>53</v>
      </c>
      <c r="B35" s="27" t="s">
        <v>54</v>
      </c>
      <c r="C35" s="172">
        <v>0</v>
      </c>
      <c r="D35" s="174">
        <v>0.2</v>
      </c>
      <c r="E35" s="10">
        <f>E28*D35*C35</f>
        <v>0</v>
      </c>
      <c r="F35" s="57"/>
      <c r="G35" s="54"/>
      <c r="H35" s="54"/>
      <c r="I35" s="54"/>
      <c r="J35" s="54"/>
      <c r="K35" s="54" t="s">
        <v>166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 x14ac:dyDescent="0.2">
      <c r="A36" s="24" t="s">
        <v>55</v>
      </c>
      <c r="B36" s="27" t="s">
        <v>56</v>
      </c>
      <c r="C36" s="173"/>
      <c r="D36" s="173"/>
      <c r="E36" s="10">
        <f>(((E28*1.14285714)*D35)-(E28*D35))*C35</f>
        <v>0</v>
      </c>
      <c r="F36" s="57"/>
      <c r="G36" s="170"/>
      <c r="H36" s="171"/>
      <c r="I36" s="171"/>
      <c r="J36" s="54"/>
      <c r="K36" s="54" t="s">
        <v>167</v>
      </c>
      <c r="L36" s="54" t="s">
        <v>164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 x14ac:dyDescent="0.2">
      <c r="A37" s="185" t="s">
        <v>57</v>
      </c>
      <c r="B37" s="177" t="s">
        <v>58</v>
      </c>
      <c r="C37" s="28">
        <v>0</v>
      </c>
      <c r="D37" s="29">
        <v>0.6</v>
      </c>
      <c r="E37" s="10">
        <f t="shared" ref="E37:E39" si="0">IF(L37=1,($E$28+($E$28*D37))*C37,($E$28*D37)*C37)</f>
        <v>0</v>
      </c>
      <c r="F37" s="57"/>
      <c r="G37" s="54"/>
      <c r="H37" s="54"/>
      <c r="I37" s="54"/>
      <c r="J37" s="54"/>
      <c r="K37" s="54" t="s">
        <v>168</v>
      </c>
      <c r="L37" s="54">
        <v>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customHeight="1" x14ac:dyDescent="0.2">
      <c r="A38" s="187"/>
      <c r="B38" s="173"/>
      <c r="C38" s="28">
        <v>0</v>
      </c>
      <c r="D38" s="29">
        <v>1</v>
      </c>
      <c r="E38" s="10">
        <f t="shared" si="0"/>
        <v>0</v>
      </c>
      <c r="F38" s="57"/>
      <c r="G38" s="54"/>
      <c r="H38" s="54"/>
      <c r="I38" s="54"/>
      <c r="J38" s="54"/>
      <c r="K38" s="54" t="s">
        <v>169</v>
      </c>
      <c r="L38" s="54">
        <v>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 x14ac:dyDescent="0.2">
      <c r="A39" s="30" t="s">
        <v>59</v>
      </c>
      <c r="B39" s="31" t="s">
        <v>60</v>
      </c>
      <c r="C39" s="28">
        <v>0</v>
      </c>
      <c r="D39" s="29">
        <v>1</v>
      </c>
      <c r="E39" s="10">
        <f t="shared" si="0"/>
        <v>0</v>
      </c>
      <c r="F39" s="57"/>
      <c r="G39" s="54"/>
      <c r="H39" s="54"/>
      <c r="I39" s="54"/>
      <c r="J39" s="54"/>
      <c r="K39" s="54"/>
      <c r="L39" s="54">
        <v>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 x14ac:dyDescent="0.2">
      <c r="A40" s="24" t="s">
        <v>61</v>
      </c>
      <c r="B40" s="27" t="s">
        <v>62</v>
      </c>
      <c r="C40" s="28">
        <v>0</v>
      </c>
      <c r="D40" s="29">
        <v>0.5</v>
      </c>
      <c r="E40" s="10">
        <f>E32/210*C40*1.5</f>
        <v>0</v>
      </c>
      <c r="F40" s="57"/>
      <c r="G40" s="54"/>
      <c r="H40" s="54"/>
      <c r="I40" s="54"/>
      <c r="J40" s="54"/>
      <c r="K40" s="54"/>
      <c r="L40" s="54">
        <v>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 x14ac:dyDescent="0.2">
      <c r="A41" s="24" t="s">
        <v>63</v>
      </c>
      <c r="B41" s="178" t="s">
        <v>64</v>
      </c>
      <c r="C41" s="129"/>
      <c r="D41" s="130"/>
      <c r="E41" s="10">
        <v>0</v>
      </c>
      <c r="F41" s="5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 x14ac:dyDescent="0.2">
      <c r="A42" s="24" t="s">
        <v>65</v>
      </c>
      <c r="B42" s="169" t="s">
        <v>66</v>
      </c>
      <c r="C42" s="129"/>
      <c r="D42" s="130"/>
      <c r="E42" s="20">
        <v>0</v>
      </c>
      <c r="F42" s="5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 thickBot="1" x14ac:dyDescent="0.3">
      <c r="A43" s="164" t="s">
        <v>67</v>
      </c>
      <c r="B43" s="165"/>
      <c r="C43" s="165"/>
      <c r="D43" s="159"/>
      <c r="E43" s="11">
        <f>SUM(E32:E42)</f>
        <v>0</v>
      </c>
      <c r="F43" s="5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 thickBot="1" x14ac:dyDescent="0.25">
      <c r="A44" s="12"/>
      <c r="B44" s="54"/>
      <c r="C44" s="57"/>
      <c r="D44" s="13"/>
      <c r="E44" s="14"/>
      <c r="F44" s="5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 x14ac:dyDescent="0.2">
      <c r="A45" s="150" t="s">
        <v>68</v>
      </c>
      <c r="B45" s="126"/>
      <c r="C45" s="126"/>
      <c r="D45" s="126"/>
      <c r="E45" s="151"/>
      <c r="F45" s="5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 thickBot="1" x14ac:dyDescent="0.25">
      <c r="A46" s="179" t="s">
        <v>69</v>
      </c>
      <c r="B46" s="165"/>
      <c r="C46" s="165"/>
      <c r="D46" s="165"/>
      <c r="E46" s="161"/>
      <c r="F46" s="5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7.5" customHeight="1" thickBot="1" x14ac:dyDescent="0.25">
      <c r="A47" s="180"/>
      <c r="B47" s="171"/>
      <c r="C47" s="171"/>
      <c r="D47" s="171"/>
      <c r="E47" s="181"/>
      <c r="F47" s="5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 x14ac:dyDescent="0.2">
      <c r="A48" s="150" t="s">
        <v>70</v>
      </c>
      <c r="B48" s="126"/>
      <c r="C48" s="126"/>
      <c r="D48" s="126"/>
      <c r="E48" s="151"/>
      <c r="F48" s="5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 x14ac:dyDescent="0.25">
      <c r="A49" s="182" t="s">
        <v>71</v>
      </c>
      <c r="B49" s="129"/>
      <c r="C49" s="130"/>
      <c r="D49" s="23" t="s">
        <v>46</v>
      </c>
      <c r="E49" s="6" t="s">
        <v>12</v>
      </c>
      <c r="F49" s="5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 x14ac:dyDescent="0.2">
      <c r="A50" s="24" t="s">
        <v>47</v>
      </c>
      <c r="B50" s="169" t="s">
        <v>13</v>
      </c>
      <c r="C50" s="130"/>
      <c r="D50" s="32">
        <v>0</v>
      </c>
      <c r="E50" s="71">
        <f>E43*D50</f>
        <v>0</v>
      </c>
      <c r="F50" s="5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 x14ac:dyDescent="0.2">
      <c r="A51" s="24" t="s">
        <v>72</v>
      </c>
      <c r="B51" s="183" t="s">
        <v>14</v>
      </c>
      <c r="C51" s="184"/>
      <c r="D51" s="34">
        <v>0</v>
      </c>
      <c r="E51" s="70">
        <f>E43*D51</f>
        <v>0</v>
      </c>
      <c r="F51" s="5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 x14ac:dyDescent="0.2">
      <c r="A52" s="36" t="s">
        <v>73</v>
      </c>
      <c r="B52" s="169" t="s">
        <v>74</v>
      </c>
      <c r="C52" s="130"/>
      <c r="D52" s="32">
        <v>0</v>
      </c>
      <c r="E52" s="69">
        <f>E43*D52</f>
        <v>0</v>
      </c>
      <c r="F52" s="5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 x14ac:dyDescent="0.2">
      <c r="A53" s="36" t="s">
        <v>49</v>
      </c>
      <c r="B53" s="169" t="s">
        <v>75</v>
      </c>
      <c r="C53" s="130"/>
      <c r="D53" s="38">
        <f t="shared" ref="D53:E53" si="1">SUM(D51:D52)</f>
        <v>0</v>
      </c>
      <c r="E53" s="213">
        <f t="shared" si="1"/>
        <v>0</v>
      </c>
      <c r="F53" s="5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 thickBot="1" x14ac:dyDescent="0.3">
      <c r="A54" s="164" t="s">
        <v>76</v>
      </c>
      <c r="B54" s="165"/>
      <c r="C54" s="165"/>
      <c r="D54" s="159"/>
      <c r="E54" s="73">
        <f>SUM(E50,E53)</f>
        <v>0</v>
      </c>
      <c r="F54" s="5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7.5" customHeight="1" thickBot="1" x14ac:dyDescent="0.25">
      <c r="A55" s="180"/>
      <c r="B55" s="171"/>
      <c r="C55" s="171"/>
      <c r="D55" s="171"/>
      <c r="E55" s="181"/>
      <c r="F55" s="5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 x14ac:dyDescent="0.2">
      <c r="A56" s="150" t="s">
        <v>77</v>
      </c>
      <c r="B56" s="126"/>
      <c r="C56" s="126"/>
      <c r="D56" s="126"/>
      <c r="E56" s="151"/>
      <c r="F56" s="5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 x14ac:dyDescent="0.25">
      <c r="A57" s="182" t="s">
        <v>78</v>
      </c>
      <c r="B57" s="129"/>
      <c r="C57" s="130"/>
      <c r="D57" s="23" t="s">
        <v>46</v>
      </c>
      <c r="E57" s="6" t="s">
        <v>12</v>
      </c>
      <c r="F57" s="5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 x14ac:dyDescent="0.2">
      <c r="A58" s="24" t="s">
        <v>47</v>
      </c>
      <c r="B58" s="169" t="s">
        <v>79</v>
      </c>
      <c r="C58" s="130"/>
      <c r="D58" s="29">
        <v>0.2</v>
      </c>
      <c r="E58" s="10">
        <f t="shared" ref="E58:E65" si="2">($E$43+$E$54)*D58</f>
        <v>0</v>
      </c>
      <c r="F58" s="5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 x14ac:dyDescent="0.2">
      <c r="A59" s="24" t="s">
        <v>49</v>
      </c>
      <c r="B59" s="169" t="s">
        <v>80</v>
      </c>
      <c r="C59" s="130"/>
      <c r="D59" s="29">
        <f>IF(E16="S",0,0.025)</f>
        <v>2.5000000000000001E-2</v>
      </c>
      <c r="E59" s="10">
        <f t="shared" si="2"/>
        <v>0</v>
      </c>
      <c r="F59" s="5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 x14ac:dyDescent="0.2">
      <c r="A60" s="24" t="s">
        <v>51</v>
      </c>
      <c r="B60" s="169" t="s">
        <v>81</v>
      </c>
      <c r="C60" s="130"/>
      <c r="D60" s="40"/>
      <c r="E60" s="10">
        <f t="shared" si="2"/>
        <v>0</v>
      </c>
      <c r="F60" s="5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 x14ac:dyDescent="0.2">
      <c r="A61" s="24" t="s">
        <v>53</v>
      </c>
      <c r="B61" s="169" t="s">
        <v>82</v>
      </c>
      <c r="C61" s="130"/>
      <c r="D61" s="29">
        <f>IF(E16="S",0,0.015)</f>
        <v>1.4999999999999999E-2</v>
      </c>
      <c r="E61" s="10">
        <f t="shared" si="2"/>
        <v>0</v>
      </c>
      <c r="F61" s="5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 x14ac:dyDescent="0.2">
      <c r="A62" s="24" t="s">
        <v>55</v>
      </c>
      <c r="B62" s="31" t="s">
        <v>83</v>
      </c>
      <c r="C62" s="28"/>
      <c r="D62" s="29">
        <f>IF(E16="S",0,IF(C62&lt;500,0.01,0.012))</f>
        <v>0.01</v>
      </c>
      <c r="E62" s="10">
        <f t="shared" si="2"/>
        <v>0</v>
      </c>
      <c r="F62" s="5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 x14ac:dyDescent="0.2">
      <c r="A63" s="24" t="s">
        <v>57</v>
      </c>
      <c r="B63" s="169" t="s">
        <v>84</v>
      </c>
      <c r="C63" s="130"/>
      <c r="D63" s="29">
        <f>IF(E16="S",0,0.006)</f>
        <v>6.0000000000000001E-3</v>
      </c>
      <c r="E63" s="10">
        <f t="shared" si="2"/>
        <v>0</v>
      </c>
      <c r="F63" s="5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 x14ac:dyDescent="0.2">
      <c r="A64" s="24" t="s">
        <v>59</v>
      </c>
      <c r="B64" s="169" t="s">
        <v>85</v>
      </c>
      <c r="C64" s="130"/>
      <c r="D64" s="29">
        <f>IF(E16="S",0,0.002)</f>
        <v>2E-3</v>
      </c>
      <c r="E64" s="10">
        <f t="shared" si="2"/>
        <v>0</v>
      </c>
      <c r="F64" s="5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 x14ac:dyDescent="0.2">
      <c r="A65" s="24" t="s">
        <v>61</v>
      </c>
      <c r="B65" s="169" t="s">
        <v>86</v>
      </c>
      <c r="C65" s="130"/>
      <c r="D65" s="29">
        <v>0.08</v>
      </c>
      <c r="E65" s="10">
        <f t="shared" si="2"/>
        <v>0</v>
      </c>
      <c r="F65" s="5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 thickBot="1" x14ac:dyDescent="0.3">
      <c r="A66" s="164" t="s">
        <v>87</v>
      </c>
      <c r="B66" s="165"/>
      <c r="C66" s="159"/>
      <c r="D66" s="41">
        <f t="shared" ref="D66:E66" si="3">SUM(D58:D65)</f>
        <v>0.33800000000000002</v>
      </c>
      <c r="E66" s="11">
        <f t="shared" si="3"/>
        <v>0</v>
      </c>
      <c r="F66" s="57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7.5" customHeight="1" thickBot="1" x14ac:dyDescent="0.25">
      <c r="A67" s="180"/>
      <c r="B67" s="171"/>
      <c r="C67" s="171"/>
      <c r="D67" s="171"/>
      <c r="E67" s="181"/>
      <c r="F67" s="5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 x14ac:dyDescent="0.2">
      <c r="A68" s="150" t="s">
        <v>88</v>
      </c>
      <c r="B68" s="126"/>
      <c r="C68" s="126"/>
      <c r="D68" s="126"/>
      <c r="E68" s="151"/>
      <c r="F68" s="5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 x14ac:dyDescent="0.25">
      <c r="A69" s="182" t="s">
        <v>89</v>
      </c>
      <c r="B69" s="129"/>
      <c r="C69" s="130"/>
      <c r="D69" s="23" t="s">
        <v>90</v>
      </c>
      <c r="E69" s="6" t="s">
        <v>12</v>
      </c>
      <c r="F69" s="5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 x14ac:dyDescent="0.2">
      <c r="A70" s="185" t="s">
        <v>47</v>
      </c>
      <c r="B70" s="27" t="s">
        <v>91</v>
      </c>
      <c r="C70" s="172">
        <v>44</v>
      </c>
      <c r="D70" s="188">
        <v>0</v>
      </c>
      <c r="E70" s="70">
        <f>C70*E23*E22</f>
        <v>0</v>
      </c>
      <c r="F70" s="57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 x14ac:dyDescent="0.2">
      <c r="A71" s="186"/>
      <c r="B71" s="27" t="s">
        <v>92</v>
      </c>
      <c r="C71" s="173"/>
      <c r="D71" s="173"/>
      <c r="E71" s="70">
        <f>IF(C70=0,0,-(E32*D70))</f>
        <v>0</v>
      </c>
      <c r="F71" s="5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 x14ac:dyDescent="0.2">
      <c r="A72" s="187"/>
      <c r="B72" s="169" t="s">
        <v>93</v>
      </c>
      <c r="C72" s="129"/>
      <c r="D72" s="130"/>
      <c r="E72" s="71">
        <f>SUM(E70:E71)</f>
        <v>0</v>
      </c>
      <c r="F72" s="57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 x14ac:dyDescent="0.2">
      <c r="A73" s="185" t="s">
        <v>49</v>
      </c>
      <c r="B73" s="27" t="s">
        <v>94</v>
      </c>
      <c r="C73" s="172">
        <v>22</v>
      </c>
      <c r="D73" s="188">
        <v>0</v>
      </c>
      <c r="E73" s="70">
        <f>C73*E24</f>
        <v>0</v>
      </c>
      <c r="F73" s="57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 x14ac:dyDescent="0.2">
      <c r="A74" s="186"/>
      <c r="B74" s="27" t="s">
        <v>92</v>
      </c>
      <c r="C74" s="173"/>
      <c r="D74" s="173"/>
      <c r="E74" s="70">
        <f>-E73*D73</f>
        <v>0</v>
      </c>
      <c r="F74" s="57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 x14ac:dyDescent="0.2">
      <c r="A75" s="187"/>
      <c r="B75" s="169" t="s">
        <v>93</v>
      </c>
      <c r="C75" s="129"/>
      <c r="D75" s="130"/>
      <c r="E75" s="71">
        <f>SUM(E73:E74)</f>
        <v>0</v>
      </c>
      <c r="F75" s="5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 x14ac:dyDescent="0.2">
      <c r="A76" s="24" t="s">
        <v>51</v>
      </c>
      <c r="B76" s="169" t="s">
        <v>95</v>
      </c>
      <c r="C76" s="129"/>
      <c r="D76" s="130"/>
      <c r="E76" s="72">
        <v>0</v>
      </c>
      <c r="F76" s="57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 x14ac:dyDescent="0.2">
      <c r="A77" s="24" t="s">
        <v>53</v>
      </c>
      <c r="B77" s="169" t="s">
        <v>96</v>
      </c>
      <c r="C77" s="129"/>
      <c r="D77" s="130"/>
      <c r="E77" s="72">
        <v>0</v>
      </c>
      <c r="F77" s="57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 thickBot="1" x14ac:dyDescent="0.3">
      <c r="A78" s="164" t="s">
        <v>97</v>
      </c>
      <c r="B78" s="165"/>
      <c r="C78" s="165"/>
      <c r="D78" s="159"/>
      <c r="E78" s="73">
        <f>SUM(E72,E75,E76:E77)</f>
        <v>0</v>
      </c>
      <c r="F78" s="57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7.5" customHeight="1" thickBot="1" x14ac:dyDescent="0.25">
      <c r="A79" s="180"/>
      <c r="B79" s="171"/>
      <c r="C79" s="171"/>
      <c r="D79" s="171"/>
      <c r="E79" s="181"/>
      <c r="F79" s="57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 x14ac:dyDescent="0.2">
      <c r="A80" s="150" t="s">
        <v>98</v>
      </c>
      <c r="B80" s="126"/>
      <c r="C80" s="126"/>
      <c r="D80" s="126"/>
      <c r="E80" s="151"/>
      <c r="F80" s="5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 x14ac:dyDescent="0.25">
      <c r="A81" s="182" t="s">
        <v>99</v>
      </c>
      <c r="B81" s="129"/>
      <c r="C81" s="129"/>
      <c r="D81" s="130"/>
      <c r="E81" s="6" t="s">
        <v>12</v>
      </c>
      <c r="F81" s="57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 x14ac:dyDescent="0.2">
      <c r="A82" s="24" t="s">
        <v>100</v>
      </c>
      <c r="B82" s="190" t="s">
        <v>71</v>
      </c>
      <c r="C82" s="171"/>
      <c r="D82" s="171"/>
      <c r="E82" s="33">
        <f>E54</f>
        <v>0</v>
      </c>
      <c r="F82" s="57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 x14ac:dyDescent="0.2">
      <c r="A83" s="24" t="s">
        <v>101</v>
      </c>
      <c r="B83" s="169" t="s">
        <v>78</v>
      </c>
      <c r="C83" s="129"/>
      <c r="D83" s="130"/>
      <c r="E83" s="33">
        <f>E66</f>
        <v>0</v>
      </c>
      <c r="F83" s="57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 x14ac:dyDescent="0.2">
      <c r="A84" s="24" t="s">
        <v>102</v>
      </c>
      <c r="B84" s="169" t="s">
        <v>89</v>
      </c>
      <c r="C84" s="129"/>
      <c r="D84" s="130"/>
      <c r="E84" s="33">
        <f>E78</f>
        <v>0</v>
      </c>
      <c r="F84" s="57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 thickBot="1" x14ac:dyDescent="0.3">
      <c r="A85" s="164" t="s">
        <v>103</v>
      </c>
      <c r="B85" s="165"/>
      <c r="C85" s="165"/>
      <c r="D85" s="159"/>
      <c r="E85" s="11">
        <f>SUM(E82:E84)</f>
        <v>0</v>
      </c>
      <c r="F85" s="57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 thickBot="1" x14ac:dyDescent="0.25">
      <c r="A86" s="12"/>
      <c r="B86" s="54"/>
      <c r="C86" s="57"/>
      <c r="D86" s="13"/>
      <c r="E86" s="14"/>
      <c r="F86" s="57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 x14ac:dyDescent="0.2">
      <c r="A87" s="150" t="s">
        <v>104</v>
      </c>
      <c r="B87" s="126"/>
      <c r="C87" s="126"/>
      <c r="D87" s="126"/>
      <c r="E87" s="151"/>
      <c r="F87" s="57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 x14ac:dyDescent="0.25">
      <c r="A88" s="182" t="s">
        <v>105</v>
      </c>
      <c r="B88" s="129"/>
      <c r="C88" s="130"/>
      <c r="D88" s="23" t="s">
        <v>46</v>
      </c>
      <c r="E88" s="6" t="s">
        <v>12</v>
      </c>
      <c r="F88" s="57"/>
      <c r="G88" s="170"/>
      <c r="H88" s="171"/>
      <c r="I88" s="171"/>
      <c r="J88" s="54"/>
      <c r="K88" s="54" t="s">
        <v>167</v>
      </c>
      <c r="L88" s="54" t="s">
        <v>164</v>
      </c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 x14ac:dyDescent="0.2">
      <c r="A89" s="24" t="s">
        <v>47</v>
      </c>
      <c r="B89" s="169" t="s">
        <v>106</v>
      </c>
      <c r="C89" s="130"/>
      <c r="D89" s="32">
        <v>0</v>
      </c>
      <c r="E89" s="10">
        <f>IF(L89=1,(E43*D89),(E43+E54)*D89)</f>
        <v>0</v>
      </c>
      <c r="F89" s="57"/>
      <c r="G89" s="191"/>
      <c r="H89" s="171"/>
      <c r="I89" s="171"/>
      <c r="J89" s="54"/>
      <c r="K89" s="54" t="s">
        <v>44</v>
      </c>
      <c r="L89" s="54">
        <v>1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 x14ac:dyDescent="0.2">
      <c r="A90" s="24" t="s">
        <v>49</v>
      </c>
      <c r="B90" s="169" t="s">
        <v>107</v>
      </c>
      <c r="C90" s="130"/>
      <c r="D90" s="29">
        <v>0</v>
      </c>
      <c r="E90" s="10">
        <f>E89*D90</f>
        <v>0</v>
      </c>
      <c r="F90" s="57"/>
      <c r="G90" s="54"/>
      <c r="H90" s="54"/>
      <c r="I90" s="54"/>
      <c r="J90" s="54"/>
      <c r="K90" s="54" t="s">
        <v>170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 x14ac:dyDescent="0.2">
      <c r="A91" s="24" t="s">
        <v>51</v>
      </c>
      <c r="B91" s="169" t="s">
        <v>108</v>
      </c>
      <c r="C91" s="130"/>
      <c r="D91" s="32">
        <v>0</v>
      </c>
      <c r="E91" s="10">
        <f>IF(L91=1,(E43*D91),(E43+E54)*D91)</f>
        <v>0</v>
      </c>
      <c r="F91" s="57"/>
      <c r="G91" s="54"/>
      <c r="H91" s="54"/>
      <c r="I91" s="54"/>
      <c r="J91" s="54"/>
      <c r="K91" s="54" t="s">
        <v>171</v>
      </c>
      <c r="L91" s="54">
        <v>1</v>
      </c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 x14ac:dyDescent="0.2">
      <c r="A92" s="24" t="s">
        <v>53</v>
      </c>
      <c r="B92" s="169" t="s">
        <v>109</v>
      </c>
      <c r="C92" s="130"/>
      <c r="D92" s="29">
        <v>0</v>
      </c>
      <c r="E92" s="10">
        <f>IF(L92=1,(E43*D92),IF(L92=2,(E43+E54)*D92,(E43+E54+E78)*D92))</f>
        <v>0</v>
      </c>
      <c r="F92" s="57"/>
      <c r="G92" s="54"/>
      <c r="H92" s="54"/>
      <c r="I92" s="54"/>
      <c r="J92" s="54"/>
      <c r="K92" s="54"/>
      <c r="L92" s="54">
        <v>1</v>
      </c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 x14ac:dyDescent="0.25">
      <c r="A93" s="24" t="s">
        <v>55</v>
      </c>
      <c r="B93" s="169" t="s">
        <v>110</v>
      </c>
      <c r="C93" s="130"/>
      <c r="D93" s="42">
        <v>0</v>
      </c>
      <c r="E93" s="10">
        <f>E92*D93</f>
        <v>0</v>
      </c>
      <c r="F93" s="57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 x14ac:dyDescent="0.2">
      <c r="A94" s="24" t="s">
        <v>57</v>
      </c>
      <c r="B94" s="169" t="s">
        <v>111</v>
      </c>
      <c r="C94" s="130"/>
      <c r="D94" s="32">
        <v>0</v>
      </c>
      <c r="E94" s="10">
        <f>IF(L94=1,(E43*D94),(E43+E54)*D94)</f>
        <v>0</v>
      </c>
      <c r="F94" s="57"/>
      <c r="G94" s="54"/>
      <c r="H94" s="54"/>
      <c r="I94" s="54"/>
      <c r="J94" s="54"/>
      <c r="K94" s="54"/>
      <c r="L94" s="54">
        <v>1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 thickBot="1" x14ac:dyDescent="0.3">
      <c r="A95" s="164" t="s">
        <v>112</v>
      </c>
      <c r="B95" s="165"/>
      <c r="C95" s="165"/>
      <c r="D95" s="159"/>
      <c r="E95" s="11">
        <f>SUM(E89:E94)</f>
        <v>0</v>
      </c>
      <c r="F95" s="57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 thickBot="1" x14ac:dyDescent="0.25">
      <c r="A96" s="12"/>
      <c r="B96" s="54"/>
      <c r="C96" s="57"/>
      <c r="D96" s="13"/>
      <c r="E96" s="14"/>
      <c r="F96" s="57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 x14ac:dyDescent="0.2">
      <c r="A97" s="150" t="s">
        <v>113</v>
      </c>
      <c r="B97" s="126"/>
      <c r="C97" s="126"/>
      <c r="D97" s="126"/>
      <c r="E97" s="151"/>
      <c r="F97" s="57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 thickBot="1" x14ac:dyDescent="0.25">
      <c r="A98" s="179" t="s">
        <v>114</v>
      </c>
      <c r="B98" s="165"/>
      <c r="C98" s="165"/>
      <c r="D98" s="165"/>
      <c r="E98" s="161"/>
      <c r="F98" s="57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7.5" customHeight="1" thickBot="1" x14ac:dyDescent="0.25">
      <c r="A99" s="180"/>
      <c r="B99" s="171"/>
      <c r="C99" s="171"/>
      <c r="D99" s="171"/>
      <c r="E99" s="181"/>
      <c r="F99" s="57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 x14ac:dyDescent="0.2">
      <c r="A100" s="150" t="s">
        <v>115</v>
      </c>
      <c r="B100" s="126"/>
      <c r="C100" s="126"/>
      <c r="D100" s="126"/>
      <c r="E100" s="151"/>
      <c r="F100" s="57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 x14ac:dyDescent="0.25">
      <c r="A101" s="182" t="s">
        <v>116</v>
      </c>
      <c r="B101" s="129"/>
      <c r="C101" s="130"/>
      <c r="D101" s="23" t="s">
        <v>46</v>
      </c>
      <c r="E101" s="6" t="s">
        <v>12</v>
      </c>
      <c r="F101" s="57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 x14ac:dyDescent="0.2">
      <c r="A102" s="24" t="s">
        <v>47</v>
      </c>
      <c r="B102" s="169" t="s">
        <v>117</v>
      </c>
      <c r="C102" s="130"/>
      <c r="D102" s="38">
        <v>0</v>
      </c>
      <c r="E102" s="10">
        <f>($E$43*D102)/12</f>
        <v>0</v>
      </c>
      <c r="F102" s="57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 x14ac:dyDescent="0.2">
      <c r="A103" s="24" t="s">
        <v>49</v>
      </c>
      <c r="B103" s="169" t="s">
        <v>116</v>
      </c>
      <c r="C103" s="130"/>
      <c r="D103" s="32">
        <v>0</v>
      </c>
      <c r="E103" s="10">
        <f t="shared" ref="E103:E107" si="4">$E$43*D103</f>
        <v>0</v>
      </c>
      <c r="F103" s="57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 x14ac:dyDescent="0.2">
      <c r="A104" s="24" t="s">
        <v>51</v>
      </c>
      <c r="B104" s="169" t="s">
        <v>118</v>
      </c>
      <c r="C104" s="130"/>
      <c r="D104" s="32">
        <v>0</v>
      </c>
      <c r="E104" s="10">
        <f t="shared" si="4"/>
        <v>0</v>
      </c>
      <c r="F104" s="5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 x14ac:dyDescent="0.2">
      <c r="A105" s="24" t="s">
        <v>53</v>
      </c>
      <c r="B105" s="169" t="s">
        <v>119</v>
      </c>
      <c r="C105" s="130"/>
      <c r="D105" s="32">
        <v>0</v>
      </c>
      <c r="E105" s="10">
        <f t="shared" si="4"/>
        <v>0</v>
      </c>
      <c r="F105" s="57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 x14ac:dyDescent="0.2">
      <c r="A106" s="24" t="s">
        <v>55</v>
      </c>
      <c r="B106" s="169" t="s">
        <v>120</v>
      </c>
      <c r="C106" s="130"/>
      <c r="D106" s="32">
        <v>0</v>
      </c>
      <c r="E106" s="10">
        <f t="shared" si="4"/>
        <v>0</v>
      </c>
      <c r="F106" s="57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 x14ac:dyDescent="0.2">
      <c r="A107" s="24" t="s">
        <v>57</v>
      </c>
      <c r="B107" s="169" t="s">
        <v>121</v>
      </c>
      <c r="C107" s="130"/>
      <c r="D107" s="32">
        <v>0</v>
      </c>
      <c r="E107" s="10">
        <f t="shared" si="4"/>
        <v>0</v>
      </c>
      <c r="F107" s="57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 thickBot="1" x14ac:dyDescent="0.3">
      <c r="A108" s="164" t="s">
        <v>122</v>
      </c>
      <c r="B108" s="165"/>
      <c r="C108" s="159"/>
      <c r="D108" s="41">
        <f t="shared" ref="D108:E108" si="5">SUM(D102:D107)</f>
        <v>0</v>
      </c>
      <c r="E108" s="11">
        <f t="shared" si="5"/>
        <v>0</v>
      </c>
      <c r="F108" s="57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7.5" customHeight="1" thickBot="1" x14ac:dyDescent="0.25">
      <c r="A109" s="180"/>
      <c r="B109" s="171"/>
      <c r="C109" s="171"/>
      <c r="D109" s="171"/>
      <c r="E109" s="181"/>
      <c r="F109" s="57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2">
      <c r="A110" s="150" t="s">
        <v>123</v>
      </c>
      <c r="B110" s="126"/>
      <c r="C110" s="126"/>
      <c r="D110" s="126"/>
      <c r="E110" s="151"/>
      <c r="F110" s="57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 x14ac:dyDescent="0.25">
      <c r="A111" s="182" t="s">
        <v>124</v>
      </c>
      <c r="B111" s="129"/>
      <c r="C111" s="130"/>
      <c r="D111" s="23" t="s">
        <v>125</v>
      </c>
      <c r="E111" s="6" t="s">
        <v>12</v>
      </c>
      <c r="F111" s="57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 x14ac:dyDescent="0.2">
      <c r="A112" s="24" t="s">
        <v>47</v>
      </c>
      <c r="B112" s="169" t="s">
        <v>126</v>
      </c>
      <c r="C112" s="130"/>
      <c r="D112" s="43"/>
      <c r="E112" s="10">
        <f>(E28*1.5)*D112</f>
        <v>0</v>
      </c>
      <c r="F112" s="57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 thickBot="1" x14ac:dyDescent="0.3">
      <c r="A113" s="164" t="s">
        <v>127</v>
      </c>
      <c r="B113" s="165"/>
      <c r="C113" s="159"/>
      <c r="D113" s="7">
        <f t="shared" ref="D113:E113" si="6">SUM(D112)</f>
        <v>0</v>
      </c>
      <c r="E113" s="11">
        <f t="shared" si="6"/>
        <v>0</v>
      </c>
      <c r="F113" s="57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7.5" customHeight="1" thickBot="1" x14ac:dyDescent="0.25">
      <c r="A114" s="200"/>
      <c r="B114" s="126"/>
      <c r="C114" s="126"/>
      <c r="D114" s="126"/>
      <c r="E114" s="151"/>
      <c r="F114" s="57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 x14ac:dyDescent="0.2">
      <c r="A115" s="150" t="s">
        <v>128</v>
      </c>
      <c r="B115" s="126"/>
      <c r="C115" s="126"/>
      <c r="D115" s="126"/>
      <c r="E115" s="151"/>
      <c r="F115" s="57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 x14ac:dyDescent="0.25">
      <c r="A116" s="182" t="s">
        <v>99</v>
      </c>
      <c r="B116" s="129"/>
      <c r="C116" s="129"/>
      <c r="D116" s="130"/>
      <c r="E116" s="6" t="s">
        <v>12</v>
      </c>
      <c r="F116" s="57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 x14ac:dyDescent="0.2">
      <c r="A117" s="24" t="s">
        <v>129</v>
      </c>
      <c r="B117" s="190" t="s">
        <v>116</v>
      </c>
      <c r="C117" s="171"/>
      <c r="D117" s="171"/>
      <c r="E117" s="33">
        <f>E108</f>
        <v>0</v>
      </c>
      <c r="F117" s="57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 x14ac:dyDescent="0.2">
      <c r="A118" s="24" t="s">
        <v>130</v>
      </c>
      <c r="B118" s="169" t="s">
        <v>124</v>
      </c>
      <c r="C118" s="129"/>
      <c r="D118" s="130"/>
      <c r="E118" s="33">
        <f>E113</f>
        <v>0</v>
      </c>
      <c r="F118" s="57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 x14ac:dyDescent="0.25">
      <c r="A119" s="44" t="s">
        <v>47</v>
      </c>
      <c r="B119" s="169" t="s">
        <v>131</v>
      </c>
      <c r="C119" s="130"/>
      <c r="D119" s="45">
        <v>0</v>
      </c>
      <c r="E119" s="46">
        <f>SUM(E117:E118)*D119</f>
        <v>0</v>
      </c>
      <c r="F119" s="57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 thickBot="1" x14ac:dyDescent="0.3">
      <c r="A120" s="164" t="s">
        <v>132</v>
      </c>
      <c r="B120" s="165"/>
      <c r="C120" s="165"/>
      <c r="D120" s="159"/>
      <c r="E120" s="11">
        <f>SUM(E117:E119)</f>
        <v>0</v>
      </c>
      <c r="F120" s="57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 thickBot="1" x14ac:dyDescent="0.25">
      <c r="A121" s="12"/>
      <c r="B121" s="54"/>
      <c r="C121" s="57"/>
      <c r="D121" s="13"/>
      <c r="E121" s="14"/>
      <c r="F121" s="57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 x14ac:dyDescent="0.2">
      <c r="A122" s="150" t="s">
        <v>133</v>
      </c>
      <c r="B122" s="126"/>
      <c r="C122" s="126"/>
      <c r="D122" s="126"/>
      <c r="E122" s="151"/>
      <c r="F122" s="57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 x14ac:dyDescent="0.25">
      <c r="A123" s="182" t="s">
        <v>134</v>
      </c>
      <c r="B123" s="129"/>
      <c r="C123" s="129"/>
      <c r="D123" s="130"/>
      <c r="E123" s="6" t="s">
        <v>12</v>
      </c>
      <c r="F123" s="57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 x14ac:dyDescent="0.2">
      <c r="A124" s="24" t="s">
        <v>47</v>
      </c>
      <c r="B124" s="169" t="s">
        <v>135</v>
      </c>
      <c r="C124" s="129"/>
      <c r="D124" s="130"/>
      <c r="E124" s="47">
        <v>0</v>
      </c>
      <c r="F124" s="57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 x14ac:dyDescent="0.2">
      <c r="A125" s="24" t="s">
        <v>49</v>
      </c>
      <c r="B125" s="169" t="s">
        <v>136</v>
      </c>
      <c r="C125" s="129"/>
      <c r="D125" s="130"/>
      <c r="E125" s="47">
        <v>0</v>
      </c>
      <c r="F125" s="57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 x14ac:dyDescent="0.2">
      <c r="A126" s="24" t="s">
        <v>51</v>
      </c>
      <c r="B126" s="169" t="s">
        <v>137</v>
      </c>
      <c r="C126" s="129"/>
      <c r="D126" s="130"/>
      <c r="E126" s="47">
        <v>0</v>
      </c>
      <c r="F126" s="57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 x14ac:dyDescent="0.2">
      <c r="A127" s="24" t="s">
        <v>53</v>
      </c>
      <c r="B127" s="169" t="s">
        <v>66</v>
      </c>
      <c r="C127" s="129"/>
      <c r="D127" s="130"/>
      <c r="E127" s="47">
        <v>0</v>
      </c>
      <c r="F127" s="57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 thickBot="1" x14ac:dyDescent="0.3">
      <c r="A128" s="164" t="s">
        <v>138</v>
      </c>
      <c r="B128" s="165"/>
      <c r="C128" s="165"/>
      <c r="D128" s="159"/>
      <c r="E128" s="11">
        <f>SUM(E124:E127)</f>
        <v>0</v>
      </c>
      <c r="F128" s="57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 thickBot="1" x14ac:dyDescent="0.25">
      <c r="A129" s="12"/>
      <c r="B129" s="54"/>
      <c r="C129" s="57"/>
      <c r="D129" s="13"/>
      <c r="E129" s="14"/>
      <c r="F129" s="57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 x14ac:dyDescent="0.2">
      <c r="A130" s="150" t="s">
        <v>139</v>
      </c>
      <c r="B130" s="126"/>
      <c r="C130" s="126"/>
      <c r="D130" s="126"/>
      <c r="E130" s="151"/>
      <c r="F130" s="57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 x14ac:dyDescent="0.25">
      <c r="A131" s="182" t="s">
        <v>140</v>
      </c>
      <c r="B131" s="129"/>
      <c r="C131" s="130"/>
      <c r="D131" s="23" t="s">
        <v>46</v>
      </c>
      <c r="E131" s="6" t="s">
        <v>12</v>
      </c>
      <c r="F131" s="57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 x14ac:dyDescent="0.2">
      <c r="A132" s="24" t="s">
        <v>47</v>
      </c>
      <c r="B132" s="169" t="s">
        <v>141</v>
      </c>
      <c r="C132" s="130"/>
      <c r="D132" s="100"/>
      <c r="E132" s="33">
        <f>SUM(E43,E85,E95,E120,E128)*D132</f>
        <v>0</v>
      </c>
      <c r="F132" s="57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 x14ac:dyDescent="0.2">
      <c r="A133" s="24" t="s">
        <v>49</v>
      </c>
      <c r="B133" s="169" t="s">
        <v>142</v>
      </c>
      <c r="C133" s="130"/>
      <c r="D133" s="100"/>
      <c r="E133" s="33">
        <f>SUM(E43,E85,E95,E120,E128,E132)*D133</f>
        <v>0</v>
      </c>
      <c r="F133" s="57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 x14ac:dyDescent="0.2">
      <c r="A134" s="24" t="s">
        <v>143</v>
      </c>
      <c r="B134" s="169" t="s">
        <v>144</v>
      </c>
      <c r="C134" s="130"/>
      <c r="D134" s="32">
        <v>0</v>
      </c>
      <c r="E134" s="10">
        <f>E148*D134</f>
        <v>0</v>
      </c>
      <c r="F134" s="57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 x14ac:dyDescent="0.2">
      <c r="A135" s="24" t="s">
        <v>145</v>
      </c>
      <c r="B135" s="169" t="s">
        <v>146</v>
      </c>
      <c r="C135" s="130"/>
      <c r="D135" s="32">
        <v>0</v>
      </c>
      <c r="E135" s="10">
        <f>E148*D135</f>
        <v>0</v>
      </c>
      <c r="F135" s="57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 x14ac:dyDescent="0.2">
      <c r="A136" s="24" t="s">
        <v>147</v>
      </c>
      <c r="B136" s="169" t="s">
        <v>148</v>
      </c>
      <c r="C136" s="130"/>
      <c r="D136" s="32">
        <v>0</v>
      </c>
      <c r="E136" s="10">
        <f>E148*D136</f>
        <v>0</v>
      </c>
      <c r="F136" s="57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 x14ac:dyDescent="0.2">
      <c r="A137" s="24" t="s">
        <v>149</v>
      </c>
      <c r="B137" s="169" t="s">
        <v>150</v>
      </c>
      <c r="C137" s="130"/>
      <c r="D137" s="32">
        <v>0</v>
      </c>
      <c r="E137" s="10">
        <f>E148*D137</f>
        <v>0</v>
      </c>
      <c r="F137" s="57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">
      <c r="A138" s="24" t="s">
        <v>51</v>
      </c>
      <c r="B138" s="169" t="s">
        <v>151</v>
      </c>
      <c r="C138" s="130"/>
      <c r="D138" s="38">
        <f t="shared" ref="D138:E138" si="7">SUM(D134:D137)</f>
        <v>0</v>
      </c>
      <c r="E138" s="33">
        <f t="shared" si="7"/>
        <v>0</v>
      </c>
      <c r="F138" s="57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 thickBot="1" x14ac:dyDescent="0.3">
      <c r="A139" s="164" t="s">
        <v>152</v>
      </c>
      <c r="B139" s="165"/>
      <c r="C139" s="159"/>
      <c r="D139" s="41">
        <f>SUM(D132,D138,D133)</f>
        <v>0</v>
      </c>
      <c r="E139" s="11">
        <f>SUM(E132,E133,E138)</f>
        <v>0</v>
      </c>
      <c r="F139" s="57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 thickBot="1" x14ac:dyDescent="0.25">
      <c r="A140" s="12"/>
      <c r="B140" s="54"/>
      <c r="C140" s="57"/>
      <c r="D140" s="13"/>
      <c r="E140" s="14"/>
      <c r="F140" s="57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 thickTop="1" x14ac:dyDescent="0.2">
      <c r="A141" s="195" t="s">
        <v>153</v>
      </c>
      <c r="B141" s="196"/>
      <c r="C141" s="196"/>
      <c r="D141" s="196"/>
      <c r="E141" s="197"/>
      <c r="F141" s="57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 x14ac:dyDescent="0.2">
      <c r="A142" s="48" t="s">
        <v>47</v>
      </c>
      <c r="B142" s="199" t="s">
        <v>154</v>
      </c>
      <c r="C142" s="129"/>
      <c r="D142" s="130"/>
      <c r="E142" s="49">
        <f>E43</f>
        <v>0</v>
      </c>
      <c r="F142" s="57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 x14ac:dyDescent="0.2">
      <c r="A143" s="48" t="s">
        <v>49</v>
      </c>
      <c r="B143" s="199" t="s">
        <v>155</v>
      </c>
      <c r="C143" s="129"/>
      <c r="D143" s="130"/>
      <c r="E143" s="49">
        <f>E85</f>
        <v>0</v>
      </c>
      <c r="F143" s="57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 x14ac:dyDescent="0.2">
      <c r="A144" s="48" t="s">
        <v>51</v>
      </c>
      <c r="B144" s="199" t="s">
        <v>156</v>
      </c>
      <c r="C144" s="129"/>
      <c r="D144" s="130"/>
      <c r="E144" s="49">
        <f>E95</f>
        <v>0</v>
      </c>
      <c r="F144" s="57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 x14ac:dyDescent="0.2">
      <c r="A145" s="48" t="s">
        <v>53</v>
      </c>
      <c r="B145" s="199" t="s">
        <v>157</v>
      </c>
      <c r="C145" s="129"/>
      <c r="D145" s="130"/>
      <c r="E145" s="49">
        <f>E120</f>
        <v>0</v>
      </c>
      <c r="F145" s="57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 x14ac:dyDescent="0.2">
      <c r="A146" s="48" t="s">
        <v>55</v>
      </c>
      <c r="B146" s="199" t="s">
        <v>158</v>
      </c>
      <c r="C146" s="129"/>
      <c r="D146" s="130"/>
      <c r="E146" s="49">
        <f>E128</f>
        <v>0</v>
      </c>
      <c r="F146" s="57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 x14ac:dyDescent="0.2">
      <c r="A147" s="48" t="s">
        <v>57</v>
      </c>
      <c r="B147" s="199" t="s">
        <v>159</v>
      </c>
      <c r="C147" s="129"/>
      <c r="D147" s="130"/>
      <c r="E147" s="49">
        <f>E139</f>
        <v>0</v>
      </c>
      <c r="F147" s="57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 thickBot="1" x14ac:dyDescent="0.3">
      <c r="A148" s="192" t="s">
        <v>160</v>
      </c>
      <c r="B148" s="193"/>
      <c r="C148" s="193"/>
      <c r="D148" s="194"/>
      <c r="E148" s="50">
        <f>(SUM(E142:E146)+E132+E133)/(1-D138)</f>
        <v>0</v>
      </c>
      <c r="F148" s="57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 thickTop="1" thickBot="1" x14ac:dyDescent="0.25">
      <c r="A149" s="12"/>
      <c r="B149" s="54"/>
      <c r="C149" s="57"/>
      <c r="D149" s="13"/>
      <c r="E149" s="14"/>
      <c r="F149" s="57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 thickTop="1" x14ac:dyDescent="0.2">
      <c r="A150" s="195" t="s">
        <v>10</v>
      </c>
      <c r="B150" s="196"/>
      <c r="C150" s="196"/>
      <c r="D150" s="196"/>
      <c r="E150" s="197"/>
      <c r="F150" s="57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 x14ac:dyDescent="0.25">
      <c r="A151" s="198" t="s">
        <v>3</v>
      </c>
      <c r="B151" s="129"/>
      <c r="C151" s="130"/>
      <c r="D151" s="23" t="s">
        <v>46</v>
      </c>
      <c r="E151" s="51" t="s">
        <v>12</v>
      </c>
      <c r="F151" s="57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 x14ac:dyDescent="0.2">
      <c r="A152" s="48" t="s">
        <v>47</v>
      </c>
      <c r="B152" s="199" t="s">
        <v>13</v>
      </c>
      <c r="C152" s="130"/>
      <c r="D152" s="38">
        <f t="shared" ref="D152:E154" si="8">D50</f>
        <v>0</v>
      </c>
      <c r="E152" s="49">
        <f t="shared" si="8"/>
        <v>0</v>
      </c>
      <c r="F152" s="57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 x14ac:dyDescent="0.2">
      <c r="A153" s="48" t="s">
        <v>49</v>
      </c>
      <c r="B153" s="199" t="s">
        <v>14</v>
      </c>
      <c r="C153" s="130"/>
      <c r="D153" s="38">
        <f t="shared" si="8"/>
        <v>0</v>
      </c>
      <c r="E153" s="49">
        <f t="shared" si="8"/>
        <v>0</v>
      </c>
      <c r="F153" s="57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 x14ac:dyDescent="0.2">
      <c r="A154" s="48" t="s">
        <v>51</v>
      </c>
      <c r="B154" s="199" t="s">
        <v>15</v>
      </c>
      <c r="C154" s="130"/>
      <c r="D154" s="38">
        <f t="shared" si="8"/>
        <v>0</v>
      </c>
      <c r="E154" s="49">
        <f t="shared" si="8"/>
        <v>0</v>
      </c>
      <c r="F154" s="57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 x14ac:dyDescent="0.2">
      <c r="A155" s="48" t="s">
        <v>53</v>
      </c>
      <c r="B155" s="199" t="s">
        <v>16</v>
      </c>
      <c r="C155" s="130"/>
      <c r="D155" s="38">
        <f t="shared" ref="D155:E155" si="9">D91+D94</f>
        <v>0</v>
      </c>
      <c r="E155" s="49">
        <f t="shared" si="9"/>
        <v>0</v>
      </c>
      <c r="F155" s="57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 x14ac:dyDescent="0.2">
      <c r="A156" s="48" t="s">
        <v>55</v>
      </c>
      <c r="B156" s="199" t="s">
        <v>161</v>
      </c>
      <c r="C156" s="130"/>
      <c r="D156" s="38">
        <v>0</v>
      </c>
      <c r="E156" s="49">
        <f>E43*D156</f>
        <v>0</v>
      </c>
      <c r="F156" s="57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 thickBot="1" x14ac:dyDescent="0.3">
      <c r="A157" s="192" t="s">
        <v>18</v>
      </c>
      <c r="B157" s="193"/>
      <c r="C157" s="194"/>
      <c r="D157" s="52">
        <f t="shared" ref="D157:E157" si="10">SUM(D152:D156)</f>
        <v>0</v>
      </c>
      <c r="E157" s="50">
        <f t="shared" si="10"/>
        <v>0</v>
      </c>
      <c r="F157" s="57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 thickTop="1" x14ac:dyDescent="0.2">
      <c r="A158" s="12"/>
      <c r="B158" s="54"/>
      <c r="C158" s="57"/>
      <c r="D158" s="13"/>
      <c r="E158" s="14"/>
      <c r="F158" s="57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4.25" customHeight="1" x14ac:dyDescent="0.25">
      <c r="A159" s="82"/>
      <c r="B159" s="83"/>
      <c r="C159" s="83"/>
      <c r="D159" s="67"/>
      <c r="E159" s="67"/>
      <c r="F159" s="57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51.75" customHeight="1" x14ac:dyDescent="0.2">
      <c r="A160" s="65"/>
      <c r="B160" s="66"/>
      <c r="C160" s="83"/>
      <c r="D160" s="67"/>
      <c r="E160" s="67"/>
      <c r="F160" s="57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39" customHeight="1" x14ac:dyDescent="0.2">
      <c r="A161" s="65"/>
      <c r="B161" s="66"/>
      <c r="C161" s="83"/>
      <c r="D161" s="67"/>
      <c r="E161" s="67"/>
      <c r="F161" s="57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26.25" customHeight="1" x14ac:dyDescent="0.2">
      <c r="A162" s="65"/>
      <c r="B162" s="66"/>
      <c r="C162" s="83"/>
      <c r="D162" s="67"/>
      <c r="E162" s="67"/>
      <c r="F162" s="57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 x14ac:dyDescent="0.2">
      <c r="A163" s="65"/>
      <c r="B163" s="66"/>
      <c r="C163" s="83"/>
      <c r="D163" s="67"/>
      <c r="E163" s="67"/>
      <c r="F163" s="57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 x14ac:dyDescent="0.2">
      <c r="A164" s="65"/>
      <c r="B164" s="66"/>
      <c r="C164" s="83"/>
      <c r="D164" s="67"/>
      <c r="E164" s="67"/>
      <c r="F164" s="57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 x14ac:dyDescent="0.2">
      <c r="A165" s="65"/>
      <c r="B165" s="66"/>
      <c r="C165" s="83"/>
      <c r="D165" s="67"/>
      <c r="E165" s="67"/>
      <c r="F165" s="57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 x14ac:dyDescent="0.2">
      <c r="A166" s="12"/>
      <c r="B166" s="54"/>
      <c r="C166" s="57"/>
      <c r="D166" s="13"/>
      <c r="E166" s="14"/>
      <c r="F166" s="57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 x14ac:dyDescent="0.2">
      <c r="A167" s="12"/>
      <c r="B167" s="54"/>
      <c r="C167" s="57"/>
      <c r="D167" s="13"/>
      <c r="E167" s="14"/>
      <c r="F167" s="57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 x14ac:dyDescent="0.2">
      <c r="A168" s="12"/>
      <c r="B168" s="54"/>
      <c r="C168" s="57"/>
      <c r="D168" s="13"/>
      <c r="E168" s="14"/>
      <c r="F168" s="57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 x14ac:dyDescent="0.2">
      <c r="A169" s="12"/>
      <c r="B169" s="54"/>
      <c r="C169" s="57"/>
      <c r="D169" s="13"/>
      <c r="E169" s="14"/>
      <c r="F169" s="57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 x14ac:dyDescent="0.2">
      <c r="A170" s="12"/>
      <c r="B170" s="54"/>
      <c r="C170" s="57"/>
      <c r="D170" s="13"/>
      <c r="E170" s="14"/>
      <c r="F170" s="57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 x14ac:dyDescent="0.2">
      <c r="A171" s="12"/>
      <c r="B171" s="54"/>
      <c r="C171" s="57"/>
      <c r="D171" s="13"/>
      <c r="E171" s="14"/>
      <c r="F171" s="57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 x14ac:dyDescent="0.2">
      <c r="A172" s="12"/>
      <c r="B172" s="54"/>
      <c r="C172" s="57"/>
      <c r="D172" s="13"/>
      <c r="E172" s="14"/>
      <c r="F172" s="57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 x14ac:dyDescent="0.2">
      <c r="A173" s="12"/>
      <c r="B173" s="54"/>
      <c r="C173" s="57"/>
      <c r="D173" s="13"/>
      <c r="E173" s="14"/>
      <c r="F173" s="57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 x14ac:dyDescent="0.2">
      <c r="A174" s="12"/>
      <c r="B174" s="54"/>
      <c r="C174" s="57"/>
      <c r="D174" s="13"/>
      <c r="E174" s="14"/>
      <c r="F174" s="57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 x14ac:dyDescent="0.2">
      <c r="A175" s="12"/>
      <c r="B175" s="54"/>
      <c r="C175" s="57"/>
      <c r="D175" s="13"/>
      <c r="E175" s="14"/>
      <c r="F175" s="57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 x14ac:dyDescent="0.2">
      <c r="A176" s="12"/>
      <c r="B176" s="54"/>
      <c r="C176" s="57"/>
      <c r="D176" s="13"/>
      <c r="E176" s="14"/>
      <c r="F176" s="57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 x14ac:dyDescent="0.2">
      <c r="A177" s="12"/>
      <c r="B177" s="54"/>
      <c r="C177" s="57"/>
      <c r="D177" s="13"/>
      <c r="E177" s="14"/>
      <c r="F177" s="57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 x14ac:dyDescent="0.2">
      <c r="A178" s="12"/>
      <c r="B178" s="54"/>
      <c r="C178" s="57"/>
      <c r="D178" s="13"/>
      <c r="E178" s="14"/>
      <c r="F178" s="57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 x14ac:dyDescent="0.2">
      <c r="A179" s="12"/>
      <c r="B179" s="54"/>
      <c r="C179" s="57"/>
      <c r="D179" s="13"/>
      <c r="E179" s="14"/>
      <c r="F179" s="57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 x14ac:dyDescent="0.2">
      <c r="A180" s="12"/>
      <c r="B180" s="54"/>
      <c r="C180" s="57"/>
      <c r="D180" s="13"/>
      <c r="E180" s="14"/>
      <c r="F180" s="57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 x14ac:dyDescent="0.2">
      <c r="A181" s="12"/>
      <c r="B181" s="54"/>
      <c r="C181" s="57"/>
      <c r="D181" s="13"/>
      <c r="E181" s="14"/>
      <c r="F181" s="57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 x14ac:dyDescent="0.2">
      <c r="A182" s="12"/>
      <c r="B182" s="54"/>
      <c r="C182" s="57"/>
      <c r="D182" s="13"/>
      <c r="E182" s="14"/>
      <c r="F182" s="57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 x14ac:dyDescent="0.2">
      <c r="A183" s="12"/>
      <c r="B183" s="54"/>
      <c r="C183" s="57"/>
      <c r="D183" s="13"/>
      <c r="E183" s="14"/>
      <c r="F183" s="57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 x14ac:dyDescent="0.2">
      <c r="A184" s="12"/>
      <c r="B184" s="54"/>
      <c r="C184" s="57"/>
      <c r="D184" s="13"/>
      <c r="E184" s="14"/>
      <c r="F184" s="57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 x14ac:dyDescent="0.2">
      <c r="A185" s="12"/>
      <c r="B185" s="54"/>
      <c r="C185" s="57"/>
      <c r="D185" s="13"/>
      <c r="E185" s="14"/>
      <c r="F185" s="57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 x14ac:dyDescent="0.2">
      <c r="A186" s="12"/>
      <c r="B186" s="54"/>
      <c r="C186" s="57"/>
      <c r="D186" s="13"/>
      <c r="E186" s="14"/>
      <c r="F186" s="57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 x14ac:dyDescent="0.2">
      <c r="A187" s="12"/>
      <c r="B187" s="54"/>
      <c r="C187" s="57"/>
      <c r="D187" s="13"/>
      <c r="E187" s="14"/>
      <c r="F187" s="57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 x14ac:dyDescent="0.2">
      <c r="A188" s="12"/>
      <c r="B188" s="54"/>
      <c r="C188" s="57"/>
      <c r="D188" s="13"/>
      <c r="E188" s="14"/>
      <c r="F188" s="57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 x14ac:dyDescent="0.2">
      <c r="A189" s="12"/>
      <c r="B189" s="54"/>
      <c r="C189" s="57"/>
      <c r="D189" s="13"/>
      <c r="E189" s="14"/>
      <c r="F189" s="57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 x14ac:dyDescent="0.2">
      <c r="A190" s="12"/>
      <c r="B190" s="54"/>
      <c r="C190" s="57"/>
      <c r="D190" s="13"/>
      <c r="E190" s="14"/>
      <c r="F190" s="57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 x14ac:dyDescent="0.2">
      <c r="A191" s="12"/>
      <c r="B191" s="54"/>
      <c r="C191" s="57"/>
      <c r="D191" s="13"/>
      <c r="E191" s="14"/>
      <c r="F191" s="57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 x14ac:dyDescent="0.2">
      <c r="A192" s="12"/>
      <c r="B192" s="54"/>
      <c r="C192" s="57"/>
      <c r="D192" s="13"/>
      <c r="E192" s="14"/>
      <c r="F192" s="57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 x14ac:dyDescent="0.2">
      <c r="A193" s="12"/>
      <c r="B193" s="54"/>
      <c r="C193" s="57"/>
      <c r="D193" s="13"/>
      <c r="E193" s="14"/>
      <c r="F193" s="57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 x14ac:dyDescent="0.2">
      <c r="A194" s="12"/>
      <c r="B194" s="54"/>
      <c r="C194" s="57"/>
      <c r="D194" s="13"/>
      <c r="E194" s="14"/>
      <c r="F194" s="57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 x14ac:dyDescent="0.2">
      <c r="A195" s="12"/>
      <c r="B195" s="54"/>
      <c r="C195" s="57"/>
      <c r="D195" s="13"/>
      <c r="E195" s="14"/>
      <c r="F195" s="57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 x14ac:dyDescent="0.2">
      <c r="A196" s="12"/>
      <c r="B196" s="54"/>
      <c r="C196" s="57"/>
      <c r="D196" s="13"/>
      <c r="E196" s="14"/>
      <c r="F196" s="57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 x14ac:dyDescent="0.2">
      <c r="A197" s="12"/>
      <c r="B197" s="54"/>
      <c r="C197" s="57"/>
      <c r="D197" s="13"/>
      <c r="E197" s="14"/>
      <c r="F197" s="57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 x14ac:dyDescent="0.2">
      <c r="A198" s="12"/>
      <c r="B198" s="54"/>
      <c r="C198" s="57"/>
      <c r="D198" s="13"/>
      <c r="E198" s="14"/>
      <c r="F198" s="57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 x14ac:dyDescent="0.2">
      <c r="A199" s="12"/>
      <c r="B199" s="54"/>
      <c r="C199" s="57"/>
      <c r="D199" s="13"/>
      <c r="E199" s="14"/>
      <c r="F199" s="57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 x14ac:dyDescent="0.2">
      <c r="A200" s="12"/>
      <c r="B200" s="54"/>
      <c r="C200" s="57"/>
      <c r="D200" s="13"/>
      <c r="E200" s="14"/>
      <c r="F200" s="57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 x14ac:dyDescent="0.2">
      <c r="A201" s="12"/>
      <c r="B201" s="54"/>
      <c r="C201" s="57"/>
      <c r="D201" s="13"/>
      <c r="E201" s="14"/>
      <c r="F201" s="57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 x14ac:dyDescent="0.2">
      <c r="A202" s="12"/>
      <c r="B202" s="54"/>
      <c r="C202" s="57"/>
      <c r="D202" s="13"/>
      <c r="E202" s="14"/>
      <c r="F202" s="57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 x14ac:dyDescent="0.2">
      <c r="A203" s="12"/>
      <c r="B203" s="54"/>
      <c r="C203" s="57"/>
      <c r="D203" s="13"/>
      <c r="E203" s="14"/>
      <c r="F203" s="57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 x14ac:dyDescent="0.2">
      <c r="A204" s="12"/>
      <c r="B204" s="54"/>
      <c r="C204" s="57"/>
      <c r="D204" s="13"/>
      <c r="E204" s="14"/>
      <c r="F204" s="57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 x14ac:dyDescent="0.2">
      <c r="A205" s="12"/>
      <c r="B205" s="54"/>
      <c r="C205" s="57"/>
      <c r="D205" s="13"/>
      <c r="E205" s="14"/>
      <c r="F205" s="57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 x14ac:dyDescent="0.2">
      <c r="A206" s="12"/>
      <c r="B206" s="54"/>
      <c r="C206" s="57"/>
      <c r="D206" s="13"/>
      <c r="E206" s="14"/>
      <c r="F206" s="57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 x14ac:dyDescent="0.2">
      <c r="A207" s="12"/>
      <c r="B207" s="54"/>
      <c r="C207" s="57"/>
      <c r="D207" s="13"/>
      <c r="E207" s="14"/>
      <c r="F207" s="57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 x14ac:dyDescent="0.2">
      <c r="A208" s="12"/>
      <c r="B208" s="54"/>
      <c r="C208" s="57"/>
      <c r="D208" s="13"/>
      <c r="E208" s="14"/>
      <c r="F208" s="57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 x14ac:dyDescent="0.2">
      <c r="A209" s="12"/>
      <c r="B209" s="54"/>
      <c r="C209" s="57"/>
      <c r="D209" s="13"/>
      <c r="E209" s="14"/>
      <c r="F209" s="57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 x14ac:dyDescent="0.2">
      <c r="A210" s="12"/>
      <c r="B210" s="54"/>
      <c r="C210" s="57"/>
      <c r="D210" s="13"/>
      <c r="E210" s="14"/>
      <c r="F210" s="57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 x14ac:dyDescent="0.2">
      <c r="A211" s="12"/>
      <c r="B211" s="54"/>
      <c r="C211" s="57"/>
      <c r="D211" s="13"/>
      <c r="E211" s="14"/>
      <c r="F211" s="57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 x14ac:dyDescent="0.2">
      <c r="A212" s="12"/>
      <c r="B212" s="54"/>
      <c r="C212" s="57"/>
      <c r="D212" s="13"/>
      <c r="E212" s="14"/>
      <c r="F212" s="57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 x14ac:dyDescent="0.2">
      <c r="A213" s="12"/>
      <c r="B213" s="54"/>
      <c r="C213" s="57"/>
      <c r="D213" s="13"/>
      <c r="E213" s="14"/>
      <c r="F213" s="57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 x14ac:dyDescent="0.2">
      <c r="A214" s="12"/>
      <c r="B214" s="54"/>
      <c r="C214" s="57"/>
      <c r="D214" s="13"/>
      <c r="E214" s="14"/>
      <c r="F214" s="57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 x14ac:dyDescent="0.2">
      <c r="A215" s="12"/>
      <c r="B215" s="54"/>
      <c r="C215" s="57"/>
      <c r="D215" s="13"/>
      <c r="E215" s="14"/>
      <c r="F215" s="57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 x14ac:dyDescent="0.2">
      <c r="A216" s="12"/>
      <c r="B216" s="54"/>
      <c r="C216" s="57"/>
      <c r="D216" s="13"/>
      <c r="E216" s="14"/>
      <c r="F216" s="57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 x14ac:dyDescent="0.2">
      <c r="A217" s="12"/>
      <c r="B217" s="54"/>
      <c r="C217" s="57"/>
      <c r="D217" s="13"/>
      <c r="E217" s="14"/>
      <c r="F217" s="57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 x14ac:dyDescent="0.2">
      <c r="A218" s="12"/>
      <c r="B218" s="54"/>
      <c r="C218" s="57"/>
      <c r="D218" s="13"/>
      <c r="E218" s="14"/>
      <c r="F218" s="57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 x14ac:dyDescent="0.2">
      <c r="A219" s="12"/>
      <c r="B219" s="54"/>
      <c r="C219" s="57"/>
      <c r="D219" s="13"/>
      <c r="E219" s="14"/>
      <c r="F219" s="57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 x14ac:dyDescent="0.2">
      <c r="A220" s="12"/>
      <c r="B220" s="54"/>
      <c r="C220" s="57"/>
      <c r="D220" s="13"/>
      <c r="E220" s="14"/>
      <c r="F220" s="57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 x14ac:dyDescent="0.2">
      <c r="A221" s="12"/>
      <c r="B221" s="54"/>
      <c r="C221" s="57"/>
      <c r="D221" s="13"/>
      <c r="E221" s="14"/>
      <c r="F221" s="57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 x14ac:dyDescent="0.2">
      <c r="A222" s="12"/>
      <c r="B222" s="54"/>
      <c r="C222" s="57"/>
      <c r="D222" s="13"/>
      <c r="E222" s="14"/>
      <c r="F222" s="57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 x14ac:dyDescent="0.2">
      <c r="A223" s="12"/>
      <c r="B223" s="54"/>
      <c r="C223" s="57"/>
      <c r="D223" s="13"/>
      <c r="E223" s="14"/>
      <c r="F223" s="57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 x14ac:dyDescent="0.2">
      <c r="A224" s="12"/>
      <c r="B224" s="54"/>
      <c r="C224" s="57"/>
      <c r="D224" s="13"/>
      <c r="E224" s="14"/>
      <c r="F224" s="57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 x14ac:dyDescent="0.2">
      <c r="A225" s="12"/>
      <c r="B225" s="54"/>
      <c r="C225" s="57"/>
      <c r="D225" s="13"/>
      <c r="E225" s="14"/>
      <c r="F225" s="57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 x14ac:dyDescent="0.2">
      <c r="A226" s="12"/>
      <c r="B226" s="54"/>
      <c r="C226" s="57"/>
      <c r="D226" s="13"/>
      <c r="E226" s="14"/>
      <c r="F226" s="57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 x14ac:dyDescent="0.2">
      <c r="A227" s="12"/>
      <c r="B227" s="54"/>
      <c r="C227" s="57"/>
      <c r="D227" s="13"/>
      <c r="E227" s="14"/>
      <c r="F227" s="57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 x14ac:dyDescent="0.2">
      <c r="A228" s="12"/>
      <c r="B228" s="54"/>
      <c r="C228" s="57"/>
      <c r="D228" s="13"/>
      <c r="E228" s="14"/>
      <c r="F228" s="57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 x14ac:dyDescent="0.2">
      <c r="A229" s="12"/>
      <c r="B229" s="54"/>
      <c r="C229" s="57"/>
      <c r="D229" s="13"/>
      <c r="E229" s="14"/>
      <c r="F229" s="57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 x14ac:dyDescent="0.2">
      <c r="A230" s="12"/>
      <c r="B230" s="54"/>
      <c r="C230" s="57"/>
      <c r="D230" s="13"/>
      <c r="E230" s="14"/>
      <c r="F230" s="57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 x14ac:dyDescent="0.2">
      <c r="A231" s="12"/>
      <c r="B231" s="54"/>
      <c r="C231" s="57"/>
      <c r="D231" s="13"/>
      <c r="E231" s="14"/>
      <c r="F231" s="57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 x14ac:dyDescent="0.2">
      <c r="A232" s="12"/>
      <c r="B232" s="54"/>
      <c r="C232" s="57"/>
      <c r="D232" s="13"/>
      <c r="E232" s="14"/>
      <c r="F232" s="57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 x14ac:dyDescent="0.2">
      <c r="A233" s="12"/>
      <c r="B233" s="54"/>
      <c r="C233" s="57"/>
      <c r="D233" s="13"/>
      <c r="E233" s="14"/>
      <c r="F233" s="57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 x14ac:dyDescent="0.2">
      <c r="A234" s="12"/>
      <c r="B234" s="54"/>
      <c r="C234" s="57"/>
      <c r="D234" s="13"/>
      <c r="E234" s="14"/>
      <c r="F234" s="57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 x14ac:dyDescent="0.2">
      <c r="A235" s="12"/>
      <c r="B235" s="54"/>
      <c r="C235" s="57"/>
      <c r="D235" s="13"/>
      <c r="E235" s="14"/>
      <c r="F235" s="57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 x14ac:dyDescent="0.2">
      <c r="A236" s="12"/>
      <c r="B236" s="54"/>
      <c r="C236" s="57"/>
      <c r="D236" s="13"/>
      <c r="E236" s="14"/>
      <c r="F236" s="57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 x14ac:dyDescent="0.2">
      <c r="A237" s="12"/>
      <c r="B237" s="54"/>
      <c r="C237" s="57"/>
      <c r="D237" s="13"/>
      <c r="E237" s="14"/>
      <c r="F237" s="57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 x14ac:dyDescent="0.2">
      <c r="A238" s="12"/>
      <c r="B238" s="54"/>
      <c r="C238" s="57"/>
      <c r="D238" s="13"/>
      <c r="E238" s="14"/>
      <c r="F238" s="57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 x14ac:dyDescent="0.2">
      <c r="A239" s="12"/>
      <c r="B239" s="54"/>
      <c r="C239" s="57"/>
      <c r="D239" s="13"/>
      <c r="E239" s="14"/>
      <c r="F239" s="57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 x14ac:dyDescent="0.2">
      <c r="A240" s="12"/>
      <c r="B240" s="54"/>
      <c r="C240" s="57"/>
      <c r="D240" s="13"/>
      <c r="E240" s="14"/>
      <c r="F240" s="57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 x14ac:dyDescent="0.2">
      <c r="A241" s="12"/>
      <c r="B241" s="54"/>
      <c r="C241" s="57"/>
      <c r="D241" s="13"/>
      <c r="E241" s="14"/>
      <c r="F241" s="57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 x14ac:dyDescent="0.2">
      <c r="A242" s="12"/>
      <c r="B242" s="54"/>
      <c r="C242" s="57"/>
      <c r="D242" s="13"/>
      <c r="E242" s="14"/>
      <c r="F242" s="57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 x14ac:dyDescent="0.2">
      <c r="A243" s="12"/>
      <c r="B243" s="54"/>
      <c r="C243" s="57"/>
      <c r="D243" s="13"/>
      <c r="E243" s="14"/>
      <c r="F243" s="57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 x14ac:dyDescent="0.2">
      <c r="A244" s="12"/>
      <c r="B244" s="54"/>
      <c r="C244" s="57"/>
      <c r="D244" s="13"/>
      <c r="E244" s="14"/>
      <c r="F244" s="57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 x14ac:dyDescent="0.2">
      <c r="A245" s="12"/>
      <c r="B245" s="54"/>
      <c r="C245" s="57"/>
      <c r="D245" s="13"/>
      <c r="E245" s="14"/>
      <c r="F245" s="57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 x14ac:dyDescent="0.2">
      <c r="A246" s="12"/>
      <c r="B246" s="54"/>
      <c r="C246" s="57"/>
      <c r="D246" s="13"/>
      <c r="E246" s="14"/>
      <c r="F246" s="57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 x14ac:dyDescent="0.2">
      <c r="A247" s="12"/>
      <c r="B247" s="54"/>
      <c r="C247" s="57"/>
      <c r="D247" s="13"/>
      <c r="E247" s="14"/>
      <c r="F247" s="57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 x14ac:dyDescent="0.2">
      <c r="A248" s="12"/>
      <c r="B248" s="54"/>
      <c r="C248" s="57"/>
      <c r="D248" s="13"/>
      <c r="E248" s="14"/>
      <c r="F248" s="57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 x14ac:dyDescent="0.2">
      <c r="A249" s="12"/>
      <c r="B249" s="54"/>
      <c r="C249" s="57"/>
      <c r="D249" s="13"/>
      <c r="E249" s="14"/>
      <c r="F249" s="57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 x14ac:dyDescent="0.2">
      <c r="A250" s="12"/>
      <c r="B250" s="54"/>
      <c r="C250" s="57"/>
      <c r="D250" s="13"/>
      <c r="E250" s="14"/>
      <c r="F250" s="57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 x14ac:dyDescent="0.2">
      <c r="A251" s="12"/>
      <c r="B251" s="54"/>
      <c r="C251" s="57"/>
      <c r="D251" s="13"/>
      <c r="E251" s="14"/>
      <c r="F251" s="57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 x14ac:dyDescent="0.2">
      <c r="A252" s="12"/>
      <c r="B252" s="54"/>
      <c r="C252" s="57"/>
      <c r="D252" s="13"/>
      <c r="E252" s="14"/>
      <c r="F252" s="57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 x14ac:dyDescent="0.2">
      <c r="A253" s="12"/>
      <c r="B253" s="54"/>
      <c r="C253" s="57"/>
      <c r="D253" s="13"/>
      <c r="E253" s="14"/>
      <c r="F253" s="57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 x14ac:dyDescent="0.2">
      <c r="A254" s="12"/>
      <c r="B254" s="54"/>
      <c r="C254" s="57"/>
      <c r="D254" s="13"/>
      <c r="E254" s="14"/>
      <c r="F254" s="57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 x14ac:dyDescent="0.2">
      <c r="A255" s="12"/>
      <c r="B255" s="54"/>
      <c r="C255" s="57"/>
      <c r="D255" s="13"/>
      <c r="E255" s="14"/>
      <c r="F255" s="57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 x14ac:dyDescent="0.2">
      <c r="A256" s="12"/>
      <c r="B256" s="54"/>
      <c r="C256" s="57"/>
      <c r="D256" s="13"/>
      <c r="E256" s="14"/>
      <c r="F256" s="57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 x14ac:dyDescent="0.2">
      <c r="A257" s="12"/>
      <c r="B257" s="54"/>
      <c r="C257" s="57"/>
      <c r="D257" s="13"/>
      <c r="E257" s="14"/>
      <c r="F257" s="57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 x14ac:dyDescent="0.2">
      <c r="A258" s="12"/>
      <c r="B258" s="54"/>
      <c r="C258" s="57"/>
      <c r="D258" s="13"/>
      <c r="E258" s="14"/>
      <c r="F258" s="57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 x14ac:dyDescent="0.2">
      <c r="A259" s="12"/>
      <c r="B259" s="54"/>
      <c r="C259" s="57"/>
      <c r="D259" s="13"/>
      <c r="E259" s="14"/>
      <c r="F259" s="57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 x14ac:dyDescent="0.2">
      <c r="A260" s="12"/>
      <c r="B260" s="54"/>
      <c r="C260" s="57"/>
      <c r="D260" s="13"/>
      <c r="E260" s="14"/>
      <c r="F260" s="57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 x14ac:dyDescent="0.2">
      <c r="A261" s="12"/>
      <c r="B261" s="54"/>
      <c r="C261" s="57"/>
      <c r="D261" s="13"/>
      <c r="E261" s="14"/>
      <c r="F261" s="57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 x14ac:dyDescent="0.2">
      <c r="A262" s="12"/>
      <c r="B262" s="54"/>
      <c r="C262" s="57"/>
      <c r="D262" s="13"/>
      <c r="E262" s="14"/>
      <c r="F262" s="57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 x14ac:dyDescent="0.2">
      <c r="A263" s="12"/>
      <c r="B263" s="54"/>
      <c r="C263" s="57"/>
      <c r="D263" s="13"/>
      <c r="E263" s="14"/>
      <c r="F263" s="57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 x14ac:dyDescent="0.2">
      <c r="A264" s="12"/>
      <c r="B264" s="54"/>
      <c r="C264" s="57"/>
      <c r="D264" s="13"/>
      <c r="E264" s="14"/>
      <c r="F264" s="57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 x14ac:dyDescent="0.2">
      <c r="A265" s="12"/>
      <c r="B265" s="54"/>
      <c r="C265" s="57"/>
      <c r="D265" s="13"/>
      <c r="E265" s="14"/>
      <c r="F265" s="57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 x14ac:dyDescent="0.2">
      <c r="A266" s="12"/>
      <c r="B266" s="54"/>
      <c r="C266" s="57"/>
      <c r="D266" s="13"/>
      <c r="E266" s="14"/>
      <c r="F266" s="57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 x14ac:dyDescent="0.2">
      <c r="A267" s="12"/>
      <c r="B267" s="54"/>
      <c r="C267" s="57"/>
      <c r="D267" s="13"/>
      <c r="E267" s="14"/>
      <c r="F267" s="57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 x14ac:dyDescent="0.2">
      <c r="A268" s="12"/>
      <c r="B268" s="54"/>
      <c r="C268" s="57"/>
      <c r="D268" s="13"/>
      <c r="E268" s="14"/>
      <c r="F268" s="57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 x14ac:dyDescent="0.2">
      <c r="A269" s="12"/>
      <c r="B269" s="54"/>
      <c r="C269" s="57"/>
      <c r="D269" s="13"/>
      <c r="E269" s="14"/>
      <c r="F269" s="57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 x14ac:dyDescent="0.2">
      <c r="A270" s="12"/>
      <c r="B270" s="54"/>
      <c r="C270" s="57"/>
      <c r="D270" s="13"/>
      <c r="E270" s="14"/>
      <c r="F270" s="57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 x14ac:dyDescent="0.2">
      <c r="A271" s="12"/>
      <c r="B271" s="54"/>
      <c r="C271" s="57"/>
      <c r="D271" s="13"/>
      <c r="E271" s="14"/>
      <c r="F271" s="57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 x14ac:dyDescent="0.2">
      <c r="A272" s="12"/>
      <c r="B272" s="54"/>
      <c r="C272" s="57"/>
      <c r="D272" s="13"/>
      <c r="E272" s="14"/>
      <c r="F272" s="57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 x14ac:dyDescent="0.2">
      <c r="A273" s="12"/>
      <c r="B273" s="54"/>
      <c r="C273" s="57"/>
      <c r="D273" s="13"/>
      <c r="E273" s="14"/>
      <c r="F273" s="57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 x14ac:dyDescent="0.2">
      <c r="A274" s="12"/>
      <c r="B274" s="54"/>
      <c r="C274" s="57"/>
      <c r="D274" s="13"/>
      <c r="E274" s="14"/>
      <c r="F274" s="57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 x14ac:dyDescent="0.2">
      <c r="A275" s="12"/>
      <c r="B275" s="54"/>
      <c r="C275" s="57"/>
      <c r="D275" s="13"/>
      <c r="E275" s="14"/>
      <c r="F275" s="57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 x14ac:dyDescent="0.2">
      <c r="A276" s="12"/>
      <c r="B276" s="54"/>
      <c r="C276" s="57"/>
      <c r="D276" s="13"/>
      <c r="E276" s="14"/>
      <c r="F276" s="57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 x14ac:dyDescent="0.2">
      <c r="A277" s="12"/>
      <c r="B277" s="54"/>
      <c r="C277" s="57"/>
      <c r="D277" s="13"/>
      <c r="E277" s="14"/>
      <c r="F277" s="57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 x14ac:dyDescent="0.2">
      <c r="A278" s="12"/>
      <c r="B278" s="54"/>
      <c r="C278" s="57"/>
      <c r="D278" s="13"/>
      <c r="E278" s="14"/>
      <c r="F278" s="57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 x14ac:dyDescent="0.2">
      <c r="A279" s="12"/>
      <c r="B279" s="54"/>
      <c r="C279" s="57"/>
      <c r="D279" s="13"/>
      <c r="E279" s="14"/>
      <c r="F279" s="57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 x14ac:dyDescent="0.2">
      <c r="A280" s="12"/>
      <c r="B280" s="54"/>
      <c r="C280" s="57"/>
      <c r="D280" s="13"/>
      <c r="E280" s="14"/>
      <c r="F280" s="57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 x14ac:dyDescent="0.2">
      <c r="A281" s="12"/>
      <c r="B281" s="54"/>
      <c r="C281" s="57"/>
      <c r="D281" s="13"/>
      <c r="E281" s="14"/>
      <c r="F281" s="57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 x14ac:dyDescent="0.2">
      <c r="A282" s="12"/>
      <c r="B282" s="54"/>
      <c r="C282" s="57"/>
      <c r="D282" s="13"/>
      <c r="E282" s="14"/>
      <c r="F282" s="57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 x14ac:dyDescent="0.2">
      <c r="A283" s="12"/>
      <c r="B283" s="54"/>
      <c r="C283" s="57"/>
      <c r="D283" s="13"/>
      <c r="E283" s="14"/>
      <c r="F283" s="57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 x14ac:dyDescent="0.2">
      <c r="A284" s="12"/>
      <c r="B284" s="54"/>
      <c r="C284" s="57"/>
      <c r="D284" s="13"/>
      <c r="E284" s="14"/>
      <c r="F284" s="57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 x14ac:dyDescent="0.2">
      <c r="A285" s="12"/>
      <c r="B285" s="54"/>
      <c r="C285" s="57"/>
      <c r="D285" s="13"/>
      <c r="E285" s="14"/>
      <c r="F285" s="57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 x14ac:dyDescent="0.2">
      <c r="A286" s="12"/>
      <c r="B286" s="54"/>
      <c r="C286" s="57"/>
      <c r="D286" s="13"/>
      <c r="E286" s="14"/>
      <c r="F286" s="57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 x14ac:dyDescent="0.2">
      <c r="A287" s="12"/>
      <c r="B287" s="54"/>
      <c r="C287" s="57"/>
      <c r="D287" s="13"/>
      <c r="E287" s="14"/>
      <c r="F287" s="57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 x14ac:dyDescent="0.2">
      <c r="A288" s="12"/>
      <c r="B288" s="54"/>
      <c r="C288" s="57"/>
      <c r="D288" s="13"/>
      <c r="E288" s="14"/>
      <c r="F288" s="57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 x14ac:dyDescent="0.2">
      <c r="A289" s="12"/>
      <c r="B289" s="54"/>
      <c r="C289" s="57"/>
      <c r="D289" s="13"/>
      <c r="E289" s="14"/>
      <c r="F289" s="57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 x14ac:dyDescent="0.2">
      <c r="A290" s="12"/>
      <c r="B290" s="54"/>
      <c r="C290" s="57"/>
      <c r="D290" s="13"/>
      <c r="E290" s="14"/>
      <c r="F290" s="57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 x14ac:dyDescent="0.2">
      <c r="A291" s="12"/>
      <c r="B291" s="54"/>
      <c r="C291" s="57"/>
      <c r="D291" s="13"/>
      <c r="E291" s="14"/>
      <c r="F291" s="57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 x14ac:dyDescent="0.2">
      <c r="A292" s="12"/>
      <c r="B292" s="54"/>
      <c r="C292" s="57"/>
      <c r="D292" s="13"/>
      <c r="E292" s="14"/>
      <c r="F292" s="57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 x14ac:dyDescent="0.2">
      <c r="A293" s="12"/>
      <c r="B293" s="54"/>
      <c r="C293" s="57"/>
      <c r="D293" s="13"/>
      <c r="E293" s="14"/>
      <c r="F293" s="57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 x14ac:dyDescent="0.2">
      <c r="A294" s="12"/>
      <c r="B294" s="54"/>
      <c r="C294" s="57"/>
      <c r="D294" s="13"/>
      <c r="E294" s="14"/>
      <c r="F294" s="57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 x14ac:dyDescent="0.2">
      <c r="A295" s="12"/>
      <c r="B295" s="54"/>
      <c r="C295" s="57"/>
      <c r="D295" s="13"/>
      <c r="E295" s="14"/>
      <c r="F295" s="57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 x14ac:dyDescent="0.2">
      <c r="A296" s="12"/>
      <c r="B296" s="54"/>
      <c r="C296" s="57"/>
      <c r="D296" s="13"/>
      <c r="E296" s="14"/>
      <c r="F296" s="57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 x14ac:dyDescent="0.2">
      <c r="A297" s="12"/>
      <c r="B297" s="54"/>
      <c r="C297" s="57"/>
      <c r="D297" s="13"/>
      <c r="E297" s="14"/>
      <c r="F297" s="57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 x14ac:dyDescent="0.2">
      <c r="A298" s="12"/>
      <c r="B298" s="54"/>
      <c r="C298" s="57"/>
      <c r="D298" s="13"/>
      <c r="E298" s="14"/>
      <c r="F298" s="57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 x14ac:dyDescent="0.2">
      <c r="A299" s="12"/>
      <c r="B299" s="54"/>
      <c r="C299" s="57"/>
      <c r="D299" s="13"/>
      <c r="E299" s="14"/>
      <c r="F299" s="5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 x14ac:dyDescent="0.2">
      <c r="A300" s="12"/>
      <c r="B300" s="54"/>
      <c r="C300" s="57"/>
      <c r="D300" s="13"/>
      <c r="E300" s="14"/>
      <c r="F300" s="57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 x14ac:dyDescent="0.2">
      <c r="A301" s="12"/>
      <c r="B301" s="54"/>
      <c r="C301" s="57"/>
      <c r="D301" s="13"/>
      <c r="E301" s="14"/>
      <c r="F301" s="57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 x14ac:dyDescent="0.2">
      <c r="A302" s="12"/>
      <c r="B302" s="54"/>
      <c r="C302" s="57"/>
      <c r="D302" s="13"/>
      <c r="E302" s="14"/>
      <c r="F302" s="5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 x14ac:dyDescent="0.2">
      <c r="A303" s="12"/>
      <c r="B303" s="54"/>
      <c r="C303" s="57"/>
      <c r="D303" s="13"/>
      <c r="E303" s="14"/>
      <c r="F303" s="57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 x14ac:dyDescent="0.2">
      <c r="A304" s="12"/>
      <c r="B304" s="54"/>
      <c r="C304" s="57"/>
      <c r="D304" s="13"/>
      <c r="E304" s="14"/>
      <c r="F304" s="57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 x14ac:dyDescent="0.2">
      <c r="A305" s="12"/>
      <c r="B305" s="54"/>
      <c r="C305" s="57"/>
      <c r="D305" s="13"/>
      <c r="E305" s="14"/>
      <c r="F305" s="57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 x14ac:dyDescent="0.2">
      <c r="A306" s="12"/>
      <c r="B306" s="54"/>
      <c r="C306" s="57"/>
      <c r="D306" s="13"/>
      <c r="E306" s="14"/>
      <c r="F306" s="57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 x14ac:dyDescent="0.2">
      <c r="A307" s="12"/>
      <c r="B307" s="54"/>
      <c r="C307" s="57"/>
      <c r="D307" s="13"/>
      <c r="E307" s="14"/>
      <c r="F307" s="57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 x14ac:dyDescent="0.2">
      <c r="A308" s="12"/>
      <c r="B308" s="54"/>
      <c r="C308" s="57"/>
      <c r="D308" s="13"/>
      <c r="E308" s="14"/>
      <c r="F308" s="57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 x14ac:dyDescent="0.2">
      <c r="A309" s="12"/>
      <c r="B309" s="54"/>
      <c r="C309" s="57"/>
      <c r="D309" s="13"/>
      <c r="E309" s="14"/>
      <c r="F309" s="57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 x14ac:dyDescent="0.2">
      <c r="A310" s="12"/>
      <c r="B310" s="54"/>
      <c r="C310" s="57"/>
      <c r="D310" s="13"/>
      <c r="E310" s="14"/>
      <c r="F310" s="57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 x14ac:dyDescent="0.2">
      <c r="A311" s="12"/>
      <c r="B311" s="54"/>
      <c r="C311" s="57"/>
      <c r="D311" s="13"/>
      <c r="E311" s="14"/>
      <c r="F311" s="57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 x14ac:dyDescent="0.2">
      <c r="A312" s="12"/>
      <c r="B312" s="54"/>
      <c r="C312" s="57"/>
      <c r="D312" s="13"/>
      <c r="E312" s="14"/>
      <c r="F312" s="57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 x14ac:dyDescent="0.2">
      <c r="A313" s="12"/>
      <c r="B313" s="54"/>
      <c r="C313" s="57"/>
      <c r="D313" s="13"/>
      <c r="E313" s="14"/>
      <c r="F313" s="57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 x14ac:dyDescent="0.2">
      <c r="A314" s="12"/>
      <c r="B314" s="54"/>
      <c r="C314" s="57"/>
      <c r="D314" s="13"/>
      <c r="E314" s="14"/>
      <c r="F314" s="57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 x14ac:dyDescent="0.2">
      <c r="A315" s="12"/>
      <c r="B315" s="54"/>
      <c r="C315" s="57"/>
      <c r="D315" s="13"/>
      <c r="E315" s="14"/>
      <c r="F315" s="57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 x14ac:dyDescent="0.2">
      <c r="A316" s="12"/>
      <c r="B316" s="54"/>
      <c r="C316" s="57"/>
      <c r="D316" s="13"/>
      <c r="E316" s="14"/>
      <c r="F316" s="57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 x14ac:dyDescent="0.2">
      <c r="A317" s="12"/>
      <c r="B317" s="54"/>
      <c r="C317" s="57"/>
      <c r="D317" s="13"/>
      <c r="E317" s="14"/>
      <c r="F317" s="57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 x14ac:dyDescent="0.2">
      <c r="A318" s="12"/>
      <c r="B318" s="54"/>
      <c r="C318" s="57"/>
      <c r="D318" s="13"/>
      <c r="E318" s="14"/>
      <c r="F318" s="57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 x14ac:dyDescent="0.2">
      <c r="A319" s="12"/>
      <c r="B319" s="54"/>
      <c r="C319" s="57"/>
      <c r="D319" s="13"/>
      <c r="E319" s="14"/>
      <c r="F319" s="57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 x14ac:dyDescent="0.2">
      <c r="A320" s="12"/>
      <c r="B320" s="54"/>
      <c r="C320" s="57"/>
      <c r="D320" s="13"/>
      <c r="E320" s="14"/>
      <c r="F320" s="57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 x14ac:dyDescent="0.2">
      <c r="A321" s="12"/>
      <c r="B321" s="54"/>
      <c r="C321" s="57"/>
      <c r="D321" s="13"/>
      <c r="E321" s="14"/>
      <c r="F321" s="57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 x14ac:dyDescent="0.2">
      <c r="A322" s="12"/>
      <c r="B322" s="54"/>
      <c r="C322" s="57"/>
      <c r="D322" s="13"/>
      <c r="E322" s="14"/>
      <c r="F322" s="57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 x14ac:dyDescent="0.2">
      <c r="A323" s="12"/>
      <c r="B323" s="54"/>
      <c r="C323" s="57"/>
      <c r="D323" s="13"/>
      <c r="E323" s="14"/>
      <c r="F323" s="57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 x14ac:dyDescent="0.2">
      <c r="A324" s="12"/>
      <c r="B324" s="54"/>
      <c r="C324" s="57"/>
      <c r="D324" s="13"/>
      <c r="E324" s="14"/>
      <c r="F324" s="57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 x14ac:dyDescent="0.2">
      <c r="A325" s="12"/>
      <c r="B325" s="54"/>
      <c r="C325" s="57"/>
      <c r="D325" s="13"/>
      <c r="E325" s="14"/>
      <c r="F325" s="57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 x14ac:dyDescent="0.2">
      <c r="A326" s="12"/>
      <c r="B326" s="54"/>
      <c r="C326" s="57"/>
      <c r="D326" s="13"/>
      <c r="E326" s="14"/>
      <c r="F326" s="57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 x14ac:dyDescent="0.2">
      <c r="A327" s="12"/>
      <c r="B327" s="54"/>
      <c r="C327" s="57"/>
      <c r="D327" s="13"/>
      <c r="E327" s="14"/>
      <c r="F327" s="57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 x14ac:dyDescent="0.2">
      <c r="A328" s="12"/>
      <c r="B328" s="54"/>
      <c r="C328" s="57"/>
      <c r="D328" s="13"/>
      <c r="E328" s="14"/>
      <c r="F328" s="57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 x14ac:dyDescent="0.2">
      <c r="A329" s="12"/>
      <c r="B329" s="54"/>
      <c r="C329" s="57"/>
      <c r="D329" s="13"/>
      <c r="E329" s="14"/>
      <c r="F329" s="57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 x14ac:dyDescent="0.2">
      <c r="A330" s="12"/>
      <c r="B330" s="54"/>
      <c r="C330" s="57"/>
      <c r="D330" s="13"/>
      <c r="E330" s="14"/>
      <c r="F330" s="57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 x14ac:dyDescent="0.2">
      <c r="A331" s="12"/>
      <c r="B331" s="54"/>
      <c r="C331" s="57"/>
      <c r="D331" s="13"/>
      <c r="E331" s="14"/>
      <c r="F331" s="57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 x14ac:dyDescent="0.2">
      <c r="A332" s="12"/>
      <c r="B332" s="54"/>
      <c r="C332" s="57"/>
      <c r="D332" s="13"/>
      <c r="E332" s="14"/>
      <c r="F332" s="57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 x14ac:dyDescent="0.2">
      <c r="A333" s="12"/>
      <c r="B333" s="54"/>
      <c r="C333" s="57"/>
      <c r="D333" s="13"/>
      <c r="E333" s="14"/>
      <c r="F333" s="57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 x14ac:dyDescent="0.2">
      <c r="A334" s="12"/>
      <c r="B334" s="54"/>
      <c r="C334" s="57"/>
      <c r="D334" s="13"/>
      <c r="E334" s="14"/>
      <c r="F334" s="57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 x14ac:dyDescent="0.2">
      <c r="A335" s="12"/>
      <c r="B335" s="54"/>
      <c r="C335" s="57"/>
      <c r="D335" s="13"/>
      <c r="E335" s="14"/>
      <c r="F335" s="57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 x14ac:dyDescent="0.2">
      <c r="A336" s="12"/>
      <c r="B336" s="54"/>
      <c r="C336" s="57"/>
      <c r="D336" s="13"/>
      <c r="E336" s="14"/>
      <c r="F336" s="57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 x14ac:dyDescent="0.2">
      <c r="A337" s="12"/>
      <c r="B337" s="54"/>
      <c r="C337" s="57"/>
      <c r="D337" s="13"/>
      <c r="E337" s="14"/>
      <c r="F337" s="57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 x14ac:dyDescent="0.2">
      <c r="A338" s="12"/>
      <c r="B338" s="54"/>
      <c r="C338" s="57"/>
      <c r="D338" s="13"/>
      <c r="E338" s="14"/>
      <c r="F338" s="57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 x14ac:dyDescent="0.2">
      <c r="A339" s="12"/>
      <c r="B339" s="54"/>
      <c r="C339" s="57"/>
      <c r="D339" s="13"/>
      <c r="E339" s="14"/>
      <c r="F339" s="57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 x14ac:dyDescent="0.2">
      <c r="A340" s="12"/>
      <c r="B340" s="54"/>
      <c r="C340" s="57"/>
      <c r="D340" s="13"/>
      <c r="E340" s="14"/>
      <c r="F340" s="57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 x14ac:dyDescent="0.2">
      <c r="A341" s="12"/>
      <c r="B341" s="54"/>
      <c r="C341" s="57"/>
      <c r="D341" s="13"/>
      <c r="E341" s="14"/>
      <c r="F341" s="57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 x14ac:dyDescent="0.2">
      <c r="A342" s="12"/>
      <c r="B342" s="54"/>
      <c r="C342" s="57"/>
      <c r="D342" s="13"/>
      <c r="E342" s="14"/>
      <c r="F342" s="57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 x14ac:dyDescent="0.2">
      <c r="A343" s="12"/>
      <c r="B343" s="54"/>
      <c r="C343" s="57"/>
      <c r="D343" s="13"/>
      <c r="E343" s="14"/>
      <c r="F343" s="57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 x14ac:dyDescent="0.2">
      <c r="A344" s="12"/>
      <c r="B344" s="54"/>
      <c r="C344" s="57"/>
      <c r="D344" s="13"/>
      <c r="E344" s="14"/>
      <c r="F344" s="57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 x14ac:dyDescent="0.2">
      <c r="A345" s="12"/>
      <c r="B345" s="54"/>
      <c r="C345" s="57"/>
      <c r="D345" s="13"/>
      <c r="E345" s="14"/>
      <c r="F345" s="57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 x14ac:dyDescent="0.2">
      <c r="A346" s="12"/>
      <c r="B346" s="54"/>
      <c r="C346" s="57"/>
      <c r="D346" s="13"/>
      <c r="E346" s="14"/>
      <c r="F346" s="57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 x14ac:dyDescent="0.2">
      <c r="A347" s="12"/>
      <c r="B347" s="54"/>
      <c r="C347" s="57"/>
      <c r="D347" s="13"/>
      <c r="E347" s="14"/>
      <c r="F347" s="57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 x14ac:dyDescent="0.2">
      <c r="A348" s="12"/>
      <c r="B348" s="54"/>
      <c r="C348" s="57"/>
      <c r="D348" s="13"/>
      <c r="E348" s="14"/>
      <c r="F348" s="57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 x14ac:dyDescent="0.2">
      <c r="A349" s="12"/>
      <c r="B349" s="54"/>
      <c r="C349" s="57"/>
      <c r="D349" s="13"/>
      <c r="E349" s="14"/>
      <c r="F349" s="57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 x14ac:dyDescent="0.2">
      <c r="A350" s="12"/>
      <c r="B350" s="54"/>
      <c r="C350" s="57"/>
      <c r="D350" s="13"/>
      <c r="E350" s="14"/>
      <c r="F350" s="57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 x14ac:dyDescent="0.2">
      <c r="A351" s="12"/>
      <c r="B351" s="54"/>
      <c r="C351" s="57"/>
      <c r="D351" s="13"/>
      <c r="E351" s="14"/>
      <c r="F351" s="57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 x14ac:dyDescent="0.2">
      <c r="A352" s="12"/>
      <c r="B352" s="54"/>
      <c r="C352" s="57"/>
      <c r="D352" s="13"/>
      <c r="E352" s="14"/>
      <c r="F352" s="57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 x14ac:dyDescent="0.2">
      <c r="A353" s="12"/>
      <c r="B353" s="54"/>
      <c r="C353" s="57"/>
      <c r="D353" s="13"/>
      <c r="E353" s="14"/>
      <c r="F353" s="57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 x14ac:dyDescent="0.2">
      <c r="A354" s="12"/>
      <c r="B354" s="54"/>
      <c r="C354" s="57"/>
      <c r="D354" s="13"/>
      <c r="E354" s="14"/>
      <c r="F354" s="57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 x14ac:dyDescent="0.2">
      <c r="A355" s="12"/>
      <c r="B355" s="54"/>
      <c r="C355" s="57"/>
      <c r="D355" s="13"/>
      <c r="E355" s="14"/>
      <c r="F355" s="57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 x14ac:dyDescent="0.2">
      <c r="A356" s="12"/>
      <c r="B356" s="54"/>
      <c r="C356" s="57"/>
      <c r="D356" s="13"/>
      <c r="E356" s="14"/>
      <c r="F356" s="57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 x14ac:dyDescent="0.2">
      <c r="A357" s="12"/>
      <c r="B357" s="54"/>
      <c r="C357" s="57"/>
      <c r="D357" s="13"/>
      <c r="E357" s="14"/>
      <c r="F357" s="57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 x14ac:dyDescent="0.2">
      <c r="A358" s="12"/>
      <c r="B358" s="54"/>
      <c r="C358" s="57"/>
      <c r="D358" s="13"/>
      <c r="E358" s="14"/>
      <c r="F358" s="57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 x14ac:dyDescent="0.2">
      <c r="A359" s="12"/>
      <c r="B359" s="54"/>
      <c r="C359" s="57"/>
      <c r="D359" s="13"/>
      <c r="E359" s="14"/>
      <c r="F359" s="57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 x14ac:dyDescent="0.2">
      <c r="A360" s="12"/>
      <c r="B360" s="54"/>
      <c r="C360" s="57"/>
      <c r="D360" s="13"/>
      <c r="E360" s="14"/>
      <c r="F360" s="57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 x14ac:dyDescent="0.2">
      <c r="A361" s="12"/>
      <c r="B361" s="54"/>
      <c r="C361" s="57"/>
      <c r="D361" s="13"/>
      <c r="E361" s="14"/>
      <c r="F361" s="57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 x14ac:dyDescent="0.2">
      <c r="A362" s="12"/>
      <c r="B362" s="54"/>
      <c r="C362" s="57"/>
      <c r="D362" s="13"/>
      <c r="E362" s="14"/>
      <c r="F362" s="57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 x14ac:dyDescent="0.2">
      <c r="A363" s="12"/>
      <c r="B363" s="54"/>
      <c r="C363" s="57"/>
      <c r="D363" s="13"/>
      <c r="E363" s="14"/>
      <c r="F363" s="57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 x14ac:dyDescent="0.2">
      <c r="A364" s="12"/>
      <c r="B364" s="54"/>
      <c r="C364" s="57"/>
      <c r="D364" s="13"/>
      <c r="E364" s="14"/>
      <c r="F364" s="57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 x14ac:dyDescent="0.2">
      <c r="A365" s="12"/>
      <c r="B365" s="54"/>
      <c r="C365" s="57"/>
      <c r="D365" s="13"/>
      <c r="E365" s="14"/>
      <c r="F365" s="57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A1:B1"/>
    <mergeCell ref="C1:E1"/>
    <mergeCell ref="A2:B2"/>
    <mergeCell ref="C2:E2"/>
    <mergeCell ref="A4:E4"/>
    <mergeCell ref="A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20:D20"/>
    <mergeCell ref="A21:E21"/>
    <mergeCell ref="B22:D22"/>
    <mergeCell ref="B23:D23"/>
    <mergeCell ref="B24:D24"/>
    <mergeCell ref="A25:E25"/>
    <mergeCell ref="A14:E14"/>
    <mergeCell ref="A15:E15"/>
    <mergeCell ref="B16:D16"/>
    <mergeCell ref="A17:E17"/>
    <mergeCell ref="B18:D18"/>
    <mergeCell ref="B19:D19"/>
    <mergeCell ref="B33:C33"/>
    <mergeCell ref="G33:I33"/>
    <mergeCell ref="B34:C34"/>
    <mergeCell ref="C35:C36"/>
    <mergeCell ref="D35:D36"/>
    <mergeCell ref="G36:I36"/>
    <mergeCell ref="B26:C26"/>
    <mergeCell ref="A27:E27"/>
    <mergeCell ref="A28:D28"/>
    <mergeCell ref="A30:E30"/>
    <mergeCell ref="A31:C31"/>
    <mergeCell ref="B32:D32"/>
    <mergeCell ref="A46:E46"/>
    <mergeCell ref="A47:E47"/>
    <mergeCell ref="A48:E48"/>
    <mergeCell ref="A49:C49"/>
    <mergeCell ref="B50:C50"/>
    <mergeCell ref="B51:C51"/>
    <mergeCell ref="A37:A38"/>
    <mergeCell ref="B37:B38"/>
    <mergeCell ref="B41:D41"/>
    <mergeCell ref="B42:D42"/>
    <mergeCell ref="A43:D43"/>
    <mergeCell ref="A45:E45"/>
    <mergeCell ref="B58:C58"/>
    <mergeCell ref="B59:C59"/>
    <mergeCell ref="B60:C60"/>
    <mergeCell ref="B61:C61"/>
    <mergeCell ref="B63:C63"/>
    <mergeCell ref="B64:C64"/>
    <mergeCell ref="B52:C52"/>
    <mergeCell ref="B53:C53"/>
    <mergeCell ref="A54:D54"/>
    <mergeCell ref="A55:E55"/>
    <mergeCell ref="A56:E56"/>
    <mergeCell ref="A57:C57"/>
    <mergeCell ref="A73:A75"/>
    <mergeCell ref="C73:C74"/>
    <mergeCell ref="D73:D74"/>
    <mergeCell ref="B75:D75"/>
    <mergeCell ref="B76:D76"/>
    <mergeCell ref="B77:D77"/>
    <mergeCell ref="B65:C65"/>
    <mergeCell ref="A66:C66"/>
    <mergeCell ref="A67:E67"/>
    <mergeCell ref="A68:E68"/>
    <mergeCell ref="A69:C69"/>
    <mergeCell ref="A70:A72"/>
    <mergeCell ref="C70:C71"/>
    <mergeCell ref="D70:D71"/>
    <mergeCell ref="B72:D72"/>
    <mergeCell ref="G88:I88"/>
    <mergeCell ref="B89:C89"/>
    <mergeCell ref="G89:I89"/>
    <mergeCell ref="A78:D78"/>
    <mergeCell ref="A79:E79"/>
    <mergeCell ref="A80:E80"/>
    <mergeCell ref="A81:D81"/>
    <mergeCell ref="B82:D82"/>
    <mergeCell ref="B83:D83"/>
    <mergeCell ref="B90:C90"/>
    <mergeCell ref="B91:C91"/>
    <mergeCell ref="B92:C92"/>
    <mergeCell ref="B93:C93"/>
    <mergeCell ref="B94:C94"/>
    <mergeCell ref="A95:D95"/>
    <mergeCell ref="B84:D84"/>
    <mergeCell ref="A85:D85"/>
    <mergeCell ref="A87:E87"/>
    <mergeCell ref="A88:C88"/>
    <mergeCell ref="B103:C103"/>
    <mergeCell ref="B104:C104"/>
    <mergeCell ref="B105:C105"/>
    <mergeCell ref="B106:C106"/>
    <mergeCell ref="B107:C107"/>
    <mergeCell ref="A108:C108"/>
    <mergeCell ref="A97:E97"/>
    <mergeCell ref="A98:E98"/>
    <mergeCell ref="A99:E99"/>
    <mergeCell ref="A100:E100"/>
    <mergeCell ref="A101:C101"/>
    <mergeCell ref="B102:C102"/>
    <mergeCell ref="A115:E115"/>
    <mergeCell ref="A116:D116"/>
    <mergeCell ref="B117:D117"/>
    <mergeCell ref="B118:D118"/>
    <mergeCell ref="B119:C119"/>
    <mergeCell ref="A120:D120"/>
    <mergeCell ref="A109:E109"/>
    <mergeCell ref="A110:E110"/>
    <mergeCell ref="A111:C111"/>
    <mergeCell ref="B112:C112"/>
    <mergeCell ref="A113:C113"/>
    <mergeCell ref="A114:E114"/>
    <mergeCell ref="A128:D128"/>
    <mergeCell ref="A130:E130"/>
    <mergeCell ref="A131:C131"/>
    <mergeCell ref="B132:C132"/>
    <mergeCell ref="B133:C133"/>
    <mergeCell ref="B134:C134"/>
    <mergeCell ref="A122:E122"/>
    <mergeCell ref="A123:D123"/>
    <mergeCell ref="B124:D124"/>
    <mergeCell ref="B125:D125"/>
    <mergeCell ref="B126:D126"/>
    <mergeCell ref="B127:D127"/>
    <mergeCell ref="B142:D142"/>
    <mergeCell ref="B143:D143"/>
    <mergeCell ref="B144:D144"/>
    <mergeCell ref="B145:D145"/>
    <mergeCell ref="B146:D146"/>
    <mergeCell ref="B147:D147"/>
    <mergeCell ref="B135:C135"/>
    <mergeCell ref="B136:C136"/>
    <mergeCell ref="B137:C137"/>
    <mergeCell ref="B138:C138"/>
    <mergeCell ref="A139:C139"/>
    <mergeCell ref="A141:E141"/>
    <mergeCell ref="B155:C155"/>
    <mergeCell ref="B156:C156"/>
    <mergeCell ref="A157:C157"/>
    <mergeCell ref="A148:D148"/>
    <mergeCell ref="A150:E150"/>
    <mergeCell ref="A151:C151"/>
    <mergeCell ref="B152:C152"/>
    <mergeCell ref="B153:C153"/>
    <mergeCell ref="B154:C154"/>
  </mergeCells>
  <conditionalFormatting sqref="D53">
    <cfRule type="cellIs" dxfId="7" priority="1" operator="notEqual">
      <formula>0.121</formula>
    </cfRule>
  </conditionalFormatting>
  <conditionalFormatting sqref="D53">
    <cfRule type="cellIs" dxfId="6" priority="2" operator="equal">
      <formula>0.121</formula>
    </cfRule>
  </conditionalFormatting>
  <pageMargins left="0.78749999999999998" right="0.78749999999999998" top="1.0249999999999999" bottom="1.0249999999999999" header="0" footer="0"/>
  <pageSetup paperSize="9" scale="62" fitToHeight="0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Globalizadora</vt:lpstr>
      <vt:lpstr>Almoxarife</vt:lpstr>
      <vt:lpstr>AssistenteAdministrativo</vt:lpstr>
      <vt:lpstr>Faxineiro</vt:lpstr>
      <vt:lpstr>Copeiro</vt:lpstr>
      <vt:lpstr>Garagista</vt:lpstr>
      <vt:lpstr>OfficeBoy</vt:lpstr>
      <vt:lpstr>Recepcionista</vt:lpstr>
      <vt:lpstr>Supervisor</vt:lpstr>
      <vt:lpstr>VigiaDiurno</vt:lpstr>
      <vt:lpstr>VigiaNoturno</vt:lpstr>
      <vt:lpstr>Zelador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Fernando Vieira</cp:lastModifiedBy>
  <cp:lastPrinted>2025-06-04T15:02:35Z</cp:lastPrinted>
  <dcterms:created xsi:type="dcterms:W3CDTF">2011-09-01T21:18:23Z</dcterms:created>
  <dcterms:modified xsi:type="dcterms:W3CDTF">2025-07-23T14:17:57Z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rma??es 1">
    <vt:lpwstr/>
  </property>
  <property fmtid="{D5CDD505-2E9C-101B-9397-08002B2CF9AE}" pid="4" name="Informa??es 2">
    <vt:lpwstr/>
  </property>
  <property fmtid="{D5CDD505-2E9C-101B-9397-08002B2CF9AE}" pid="5" name="Informa??es 3">
    <vt:lpwstr/>
  </property>
  <property fmtid="{D5CDD505-2E9C-101B-9397-08002B2CF9AE}" pid="6" name="Informa??es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